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0" windowWidth="20730" windowHeight="11640"/>
  </bookViews>
  <sheets>
    <sheet name="DM HC" sheetId="2"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2" l="1"/>
  <c r="E94" i="2"/>
  <c r="E93" i="2"/>
  <c r="E92" i="2"/>
  <c r="E88" i="2"/>
  <c r="E87" i="2"/>
  <c r="E86" i="2"/>
  <c r="E85" i="2"/>
  <c r="E84" i="2"/>
  <c r="E81" i="2"/>
  <c r="E79" i="2"/>
  <c r="E78" i="2"/>
  <c r="E75" i="2"/>
  <c r="E71" i="2"/>
  <c r="E70" i="2"/>
  <c r="E69" i="2"/>
  <c r="E68" i="2"/>
  <c r="E67" i="2"/>
  <c r="E66" i="2"/>
  <c r="E65" i="2"/>
  <c r="E63" i="2"/>
  <c r="E62" i="2"/>
  <c r="E60" i="2"/>
  <c r="E57" i="2"/>
  <c r="E54" i="2"/>
  <c r="E53" i="2"/>
  <c r="E52" i="2"/>
  <c r="E50" i="2"/>
  <c r="E49" i="2"/>
  <c r="E46" i="2"/>
  <c r="E45" i="2"/>
  <c r="E44" i="2"/>
  <c r="E43" i="2"/>
  <c r="E41" i="2"/>
  <c r="E38" i="2"/>
  <c r="E37" i="2"/>
  <c r="E36" i="2"/>
  <c r="E27" i="2"/>
  <c r="E24" i="2"/>
  <c r="E23" i="2"/>
  <c r="E22" i="2"/>
  <c r="E21" i="2"/>
  <c r="E18" i="2"/>
  <c r="E11" i="2"/>
  <c r="E9" i="2"/>
  <c r="E7" i="2"/>
  <c r="E5" i="2"/>
</calcChain>
</file>

<file path=xl/sharedStrings.xml><?xml version="1.0" encoding="utf-8"?>
<sst xmlns="http://schemas.openxmlformats.org/spreadsheetml/2006/main" count="353" uniqueCount="253">
  <si>
    <t>STT</t>
  </si>
  <si>
    <t>Đơn vị tính</t>
  </si>
  <si>
    <t>Số lượng</t>
  </si>
  <si>
    <t>Hộp</t>
  </si>
  <si>
    <t xml:space="preserve"> Hộp </t>
  </si>
  <si>
    <t xml:space="preserve">Chất chuẩn Anti Tg </t>
  </si>
  <si>
    <t>▪ A‑TG Cal1: 2 chai, mỗi chai 1.5 mL mẫu chuẩn 1 
▪ A‑TG Cal2: 2 chai, mỗi chai 1.5 mL mẫu chuẩn 2 
Kháng thể kháng Tg (A‑TG Cal1: người, A‑TG Cal2: cừu) với hai khoảng nồng độ (khoảng 40 IU/mL và khoảng 3250 IU/mL) trong huyết thanh người</t>
  </si>
  <si>
    <t>Chất chuẩn máy đếm tế bào</t>
  </si>
  <si>
    <t>Lọ</t>
  </si>
  <si>
    <t>Chất hiệu chuẩn cho xét nghiệm huyết học</t>
  </si>
  <si>
    <t>Chất thử Hematology control (5DN)
Thành phần chính:
Máu động vật có vú khỏe mạnh (lợn), chất bảo quản và chất ổn định tế bào.
Tiêu chuẩn chất lượng ISO 13485:2016</t>
  </si>
  <si>
    <t>Chất hiệu chuẩn xét nghiệm định lượng C - reactive protein</t>
  </si>
  <si>
    <t>Chất kiểm tra Ferritin</t>
  </si>
  <si>
    <t>Dải ống phản ứng 0.1 ml</t>
  </si>
  <si>
    <t>Ống</t>
  </si>
  <si>
    <t>Dầu Parafin</t>
  </si>
  <si>
    <t>Dầu parafin với độ tinh khiết cao dùng cho giải phẫu bệnh lý</t>
  </si>
  <si>
    <t>Can</t>
  </si>
  <si>
    <t>Dầu soi kính hiển vi</t>
  </si>
  <si>
    <t xml:space="preserve"> Lọ </t>
  </si>
  <si>
    <t>Dung dịch Acid acetic</t>
  </si>
  <si>
    <t>Chai</t>
  </si>
  <si>
    <t>Dung dịch chạy máy CD4</t>
  </si>
  <si>
    <t>Thùng</t>
  </si>
  <si>
    <t>Dung dịch Phenol bão hòa</t>
  </si>
  <si>
    <t>Dung dịch phenol bão hoà dùng trong giải phẫu bệnh lý. Đạt tiêu chuẩn TCVN, bảo quản nhiệt độ phòng.</t>
  </si>
  <si>
    <t>Dung dịch rửa CD4</t>
  </si>
  <si>
    <t>Chiếc</t>
  </si>
  <si>
    <t>Đầu côn trắng 10µl</t>
  </si>
  <si>
    <t>Đóng gói: 1000 cái/túi
Đầu côn dùng cho xét nghiệm sinh học phân tử (PCR)</t>
  </si>
  <si>
    <t>Túi</t>
  </si>
  <si>
    <t>Định lượng NSE</t>
  </si>
  <si>
    <t>M Vi hạt phủ Streptavidin (nắp trong), 1 chai, 6.5 mL: Vi hạt phủ Streptavidin 0.72 mg/mL; chất bảo quản. 
R1 Anti-NSE-Ab~biotin (nắp xám), 1 chai, 10 mL: Kháng thể đơn dòng 18E5 kháng NSE đánh dấu biotin (chuột) 1.0 mg/L; đệm phosphate 50 mmol/L, pH 7.2; chất bảo quản. 
R2 Anti-NSE-Ab~Ru(bpy) (nắp đen), 1 chai, 10 mL: Kháng thể đơn dòng 84B10 kháng NSE (chuột) đánh dấu phức hợp ruthenium 1.0 mg/L; đệm phosphate 50 mmol/L, pH 7.2; chất bảo quản.</t>
  </si>
  <si>
    <t>Định lượng SCC</t>
  </si>
  <si>
    <t>M Vi hạt phủ Streptavidin (nắp trong), 1 chai, 6.5 mL: Vi hạt phủ Streptavidin 0.72 mg/mL; chất bảo quản. 
R1 Anti-SCC-Ab~biotin (nắp xám), 1 chai, 9 mL: Kháng thể đơn dòng kháng SCC đánh dấu biotin (chuột) 0.9 mg/L; đệm phosphate 40 mmol/L, pH 7.5; chất bảo quản. 
R2 Anti-SCC-Ab~Ru(bpy) (nắp đen), 1 chai, 10 mL: Kháng thể đơn dòng kháng SCC (chuột) đánh dấu phức hợp ruthenium 1.6 mg/L; đệm phosphate 40 mmol/L, pH 7.5; chất bảo quản</t>
  </si>
  <si>
    <t>Định tính HbeAg miễn dịch tự động</t>
  </si>
  <si>
    <t xml:space="preserve"> Gel card 6 giếng gồm: Từ cột 1 - 3: Anti A (dòng 11H5) – Anti B (dòng 6F9) – Anti  D (IgM) (VI-) (dòng P3x61+ TH-28) dùng để định nhóm máu xuôi (phương pháp huyết thanh mẫu); Từ cột 4 - 6: chứa gel trung tính, cột 4 (Ctrl) để làm chứng âm, cột 5 (A1) và cột 6 (B) để định nhóm máu ngược (phương pháp hồng cầu mẫu)
- Bảo quản  4 - 25 độ C; không để đông lạnh.
- Hạn sử dụng: 12 tháng
- Tiêu chuẩn chất lượng: ISO 13485; EC</t>
  </si>
  <si>
    <t>Thẻ</t>
  </si>
  <si>
    <t>Gel card 6 giếng chứa sẵn gel trong dung dịch đệm thích hợp: Từ cột 1 - 3: Anti-A (Dòng 11H5) - Anti-B (Dòng 6F9) - Anti-D (IgM) (VI-) (Dòng P3x61 + TH-28); Từ cột 4 - 6: ENZ (Gel trung tính) – AHG (dòng 12011D10) – AHG (dòng 12011D10) dùng để xác định lại nhóm máu bệnh nhân và nhóm máu túi máu, làm phản ứng hòa hợp truyền máu giữa bệnh nhân và túi máu trong 2 môi trường muối và Coombs ở nhiệt độ 37 độ C
- Bảo quản  4 - 25 độ C; không để đông lạnh.
- Hạn sử dụng: 12 tháng
- Tiêu chuẩn chất lượng: ISO 13485; EC</t>
  </si>
  <si>
    <t>Gel card 6 giếng, mỗi giếng chứa kháng thể Anti Human IgG và kháng thể đơn dòng Anti C3d (dòng 12011D10). Dùng làm xét nghiệm Coombs trực tiếp; Coombs gián tiếp bao gồm phản ứng hòa hợp, sàng lọc và định danh KTBT.
- Bảo quản  4 - 25 độ C; không để đông lạnh.
- Hạn sử dụng: 12 tháng
- Tiêu chuẩn chất lượng: ISO 13485; EC</t>
  </si>
  <si>
    <t>Gel card 6 giếng, mỗi giếng chứa gel trong dung dịch đệm thích hợp; Dùng làm phản ứng hòa hợp, sàng lọc và định danh KTBT, định nhóm máu theo phương pháp hồng cầu mẫu.
- Bảo quản  4 - 25 độ C; không để đông lạnh.
- Hạn sử dụng: 12 tháng
- Tiêu chuẩn chất lượng: ISO 13485</t>
  </si>
  <si>
    <t>Giấy in nhiệt K55 * 45mm</t>
  </si>
  <si>
    <t>Giấy in nhiệt K55mm, đường kính 45mm</t>
  </si>
  <si>
    <t>Cuộn</t>
  </si>
  <si>
    <t>Giấy pH</t>
  </si>
  <si>
    <t>Hóa chất cho máy đếm tế bào</t>
  </si>
  <si>
    <t>Hóa chất dùng cho máy đếm tế bào CD4</t>
  </si>
  <si>
    <t>Hoá chất dùng cho máy phân tích đông máu (Cleaning solution)</t>
  </si>
  <si>
    <t>Chất thử Cleaning solution
Thành phần chính:
Sodium Hypochlorite 2%
Tiêu chuẩn chất lượng ISO 13485:2016</t>
  </si>
  <si>
    <t xml:space="preserve">Hoá chất dùng cho máy phân tích đông máu (Special Cleaning solution)
</t>
  </si>
  <si>
    <t>Chất thử Special Cleaning solution
Thành phần chính:
Sodium Hypochlorite 2,5%
Tiêu chuẩn chất lượng ISO 13485:2016</t>
  </si>
  <si>
    <t>Hóa chất thử nghiệm mẫn cảm kháng sinh</t>
  </si>
  <si>
    <t>Hóa chất xét nghiệm dùng cho máy phân tích sinh hóa (Anti-D)</t>
  </si>
  <si>
    <t>Chất thử chẩn đoán nhóm máu hiếm (máu D). Đóng gói 10ml/lọ. Có hướng dẫn sử dụng kèm theo. Đạt tiêu chuẩn chất lượng ISO. Bảo quản nhiệt độ từ 2-8 độ C.</t>
  </si>
  <si>
    <t>Cái</t>
  </si>
  <si>
    <t>Kit định lượng HIV</t>
  </si>
  <si>
    <t>Kit đo tải lượng vi rut HIV tự động</t>
  </si>
  <si>
    <t>Kit đo tải lượng vi rut viêm gan B</t>
  </si>
  <si>
    <t>Kit đo tải lượng vi rut viêm gan B tự động</t>
  </si>
  <si>
    <t>Kit đo tải lượng vi rut viêm gan C</t>
  </si>
  <si>
    <t>Kit đo tải lượng vi rut viêm gan C tự động</t>
  </si>
  <si>
    <t>Kit phát hiện lao dùng cho máy Realtime PCR</t>
  </si>
  <si>
    <t>Kit phát hiện lao tự động</t>
  </si>
  <si>
    <t>Kit tách DNA vi khuẩn lao tự động</t>
  </si>
  <si>
    <t>Kit tách hạt từ DNA</t>
  </si>
  <si>
    <t>Khay ống chứa mẫu 2ml</t>
  </si>
  <si>
    <t>-Ống polypropylene không vô trùng (dung tích tối đa 0,85 ml, dung tích chứa dưới 0,7 ml, dung tích rửa giải 0,4 ml): 2304 ống trong các giá 96; bao gồm dải nắp</t>
  </si>
  <si>
    <t>Lamen 22x22mm</t>
  </si>
  <si>
    <t>Lam kính với độ trong suốt cao dùng cho nhuộm, soi vi khuẩn dưới kính hiển vi</t>
  </si>
  <si>
    <t>Ống Falcon 15ml</t>
  </si>
  <si>
    <t>- Chất liệu nhựa PP;
- Thể tích 15ml
- Nắp xoáy kín, khít
- Thanh ống chia vạch
- Đạt tiêu chuẩn ISO 13485.2016</t>
  </si>
  <si>
    <t>Que</t>
  </si>
  <si>
    <t>Khay chuẩn bị mẫu 8 giếng, dùng trên máy tách chiết DNA/RNA tự động</t>
  </si>
  <si>
    <t>Tăm bông kẽm vô trùng</t>
  </si>
  <si>
    <t>Tăm bông kẽm vô trùng dùng cho lấy mẫu bệnh phẩm trong và ngoài cơ thể</t>
  </si>
  <si>
    <t>Tăm bông vô trùng</t>
  </si>
  <si>
    <t>Tăm bông vô trùng dùng cho lấy mẫu bệnh phẩm trong và ngoài cơ thể</t>
  </si>
  <si>
    <t>Test chẩn đoán AMP</t>
  </si>
  <si>
    <t>Phát hiện định tính sự có mặt chất gây nghiện Amphetamine (Ma túy tổng hợp) trong nước tiểu.
Ngưỡng phát hiện: 1000 ng/ml
Độ nhạy: 99,8%. Độ đặc hiệu: 99,6%
Bảo quản nhiệt độ: 8-30 độ C.
Hạn dùng: 24 tháng, kể từ ngày sản xuất
Tiêu chuẩn chất lượng: ISO 13485:2016</t>
  </si>
  <si>
    <t>Test</t>
  </si>
  <si>
    <t>Test chẩn đoán cúm A và B</t>
  </si>
  <si>
    <t>Test chẩn đoán Chlamydia</t>
  </si>
  <si>
    <t>Đạt tiêu chuẩn ISO 13485:2016
- Định tính trực tiếp phát hiện kháng nguyên Chlamydia tracchomatis 
- Mẫu phẩm: Dịch cổ tử cung nữ giới, dịch niệu đạo, nước tiểu nam giới
- Ngưỡng phát hiện: 5x104 IFU/ml
- Độ nhạy: 93,58% độ đặc hiệu: 99,08%, độ chính xác: 100%
Thành phần kit thử:
1. Cộng hợp kháng thể đơn dòng kháng Chlamydia (Chlamydia McAb conjugate): 10 µg/ml; 
2. Kháng thể đơn dòng chuột kháng Chlamydia (Chlamydia monoclonal antibody mouse): 0.75 mg/ml;
3. Kháng thể đa dòng dê kháng IgG chuột (Anti-mouse IgG polyclonal antibody goat): 2.25 mg/ml.
- Không phản ứng chéo với: Streptococcus, Herpes sinplex virus, Mycoplasma hominis.....</t>
  </si>
  <si>
    <t>Test chẩn đoán HIV</t>
  </si>
  <si>
    <t>Độ nhạy 100% , độ dặc hiệu  ≥ 99,75%, Cho kết quả nhanh trong vòng 15 phút, Độ ổn định của kết quả xét nghiệm tới 60 phút ,không cần sử dụng thêm bất kỳ dung dịch dịch đệm(chase) cho mẫu máu  huyết thanh, huyết tương , Nhà máy sản xuất đạt tiêu chuẩn châu Âu  EN ISO 13485- 2012. Sản xuất tại nước thuộc G7.
- Hàm lượng chính:  Antibody, anti HIV-1, Antibody,Anti HIV-2, Antigen (pGO9-CKS/XL-1) HIV-1 Group O, Antigen,(pGO11-CKS/XL-1) HIV-1 Group O,Antigen,(PjC100)HIV-2, Antigen,(pOM10/PV361) HIV-1, Antigen, (pTB319/XL-1)HIV-1, HIV-1 Peptide Antigen, HIV-2 peptide Antigen.</t>
  </si>
  <si>
    <t>Test chẩn đoán MET</t>
  </si>
  <si>
    <t>Phát hiện định tính sự có mặt chất gây nghiện Methamphetamine (Ma túy đá) trong nước tiểu.
Ngưỡng phát hiện: 500 ng/ml
Độ nhạy: 99,8%. Độ đặc hiệu: 99,6%
Bảo quản nhiệt độ: 8-30 độ C.
Hạn dùng: 24 tháng, kể từ ngày sản xuất
Tiêu chuẩn chất lượng: ISO 13485:2016</t>
  </si>
  <si>
    <t>Test chẩn đoán Mophin</t>
  </si>
  <si>
    <t>Phát hiện định tính nhóm chất thuốc phiện Morphine - Heroin - Opiates trong nước tiểu.
Ngưỡng phát hiện: 300 ng/ml
Độ nhạy: 99,8%. Độ đặc hiệu: 99,6%
Bảo quản nhiệt độ: 8-30 độ C.
Hạn dùng: 24 tháng, kể từ ngày sản xuất
Tiêu chuẩn chất lượng: ISO 13485:2016</t>
  </si>
  <si>
    <t>Test chẩn đoán sốt rét</t>
  </si>
  <si>
    <t>Test chẩn đoán sốt xuất huyết IgG/IgM</t>
  </si>
  <si>
    <t>Test chẩn đoán sốt xuất huyết NS1</t>
  </si>
  <si>
    <t>Test chẩn đoán THC</t>
  </si>
  <si>
    <t>Phát hiện định tính sự có mặt chất gây nghiện THC (Bồ đà) trong nước tiểu.
Ngưỡng phát hiện: 50 ng/ml
Độ nhạy: 99,8%. Độ đặc hiệu: 99,6%
Bảo quản nhiệt độ: 8-30 độ C.
Hạn dùng: 24 tháng, kể từ ngày sản xuất
Tiêu chuẩn chất lượng: ISO 13485:2016</t>
  </si>
  <si>
    <t>Test chẩn đoán viêm gan A</t>
  </si>
  <si>
    <t>Test chẩn đoán viêm gan B</t>
  </si>
  <si>
    <t xml:space="preserve">Độ nhạy 98,4% , độ dặc hiệu  ≥ 99,6%; Giới hạn phát hiện &gt;=0.1IU/ml. Cho kết quả nhanh trong vòng 15 phút, Độ ổn định của kết quả xét nghiệm tới 30 phút ,không cần sử dụng thêm bất kỳ dung dịch dịch đệm(chase) cho mẫu máu  huyết thanh, huyết tương. Sử dụng được cho tất cả các loại mẫu bệnh phẩm bao gồm: Huyết thanh, huyết tương, máu tĩnh mạch, máu đầu ngón tay của Người. 
Nhà máy sản xuất đạt tiêu chuẩn châu Âu  EN ISO 13485. Sản xuất tại Nhật Bản.
Thành phần tại vạch test:  Kháng thể đơn dòng ở chuột kháng HbsAg Biotinyl và các hạt màu đen được phủ kháng thể đơn dòng ở chuột kháng HBsAg.
Hàm lượng : Anti-HBs antibody A1 ( 233ng/Test); Anti-HBs antibody B1 ( 17 ng/Test); Anti-HBs antibody B2 ( 6 ng/Test); Anti-HBs antibody B3 ( 6 ng/Test); Kháng thể trên thanh kiểm soát (17 ng/Test)
Xét nghiệm phát hiện được ít nhất 14 đột biến khác nhau của HbsAg bao gồm: P120Q, T123A, T126N, T126S, Q129R, Q129H, Q129L, M133H, M133L, K141E, P142S, T143K, D144A và G145R. 
Chứng chỉ xét nghiệm: CE IVD; WHO PQ. </t>
  </si>
  <si>
    <t>Test chẩn đoán viêm gan C</t>
  </si>
  <si>
    <t>Thẻ lấy mẫu hơi thở</t>
  </si>
  <si>
    <t>Được dùng để xét nghiệm vi khuẩn Helicobacter Pylori
Trọng lượng: 13 - 14g
Kích thước: 115mm x 61mm x 45mm x 10mm
Trên thẻ có chỉ thị màu (dùng để đánh giá lượng mẫu)</t>
  </si>
  <si>
    <t>Thuốc nhuộm Eosin</t>
  </si>
  <si>
    <t>Thuốc nhuộm Nigorin</t>
  </si>
  <si>
    <t>Thực hiện xét nghiệm soi nhuộm Nigrosin tìm Cryptococcus</t>
  </si>
  <si>
    <t>Thuốc thử ly giải hồng cầu</t>
  </si>
  <si>
    <t>Chất thử Hemoglobin Lysing Reagent
Thành phần chính:
Detergent &lt; 0,5%
Preservative &lt; 0,6%
Tiêu chuẩn chất lượng ISO13485:2016</t>
  </si>
  <si>
    <t xml:space="preserve">Thùng </t>
  </si>
  <si>
    <t>Chất thử Lysoglobin Diff lyse 3
Thành phần chính:
Detergent  &lt; 1,5%
Buffer  &lt; 2,0%
Preservative  &lt; 1,5%
Dye &lt; 1,0%
Tiêu chuẩn chất lượng ISO 13485:2016</t>
  </si>
  <si>
    <t>Chất thử WBC Diff-3 Lyse
Thành phần chính:
Detergent &lt; 0,6%
Buffer &lt; 1,0%
Preservative &lt; 0,4%
Tiêu chuẩn chất lượng ISO13485:2016</t>
  </si>
  <si>
    <t>Chất thử Lysoglobin Diff lyse 5
Thành phần chính:
Detergent &lt; 0,5%
Buffer  &lt; 0,6%
Preservative &lt; 0,7%
Tiêu chuẩn chất lượng ISO 13485:2016</t>
  </si>
  <si>
    <t>Chất thử WBC Diff-5 Lyse
Thành phần chính:
Ethylene glycol &lt; 99,9%
Dye &lt; 0,15%
Tiêu chuẩn chất lượng ISO13485:2016</t>
  </si>
  <si>
    <t xml:space="preserve">Túi </t>
  </si>
  <si>
    <t>Chất thử WBC Diff FB
Thành phần chính:
Detergent &lt; 1,0%
Buffer &lt; 0,3%
Preservative &lt; 0,1%</t>
  </si>
  <si>
    <t xml:space="preserve"> Thùng </t>
  </si>
  <si>
    <t>Chất thử Lysoglobin HGB
Thành phần chính:
Detergent  &lt; 4,0%
Buffer &lt; 1,0%
Tiêu chuẩn chất lượng ISO 13485:2016</t>
  </si>
  <si>
    <t>Thuốc thử xét nghiệm định lượng APTT</t>
  </si>
  <si>
    <t>Chất thử APTT Liquid Kit
Thành phần chính:
R1: Ellagic Acid 0,3% , BSA 0,1% , 0,2% Sodium Azide ,  Buffer 3% 
R2: CaCl2 0,025 M
Tiêu chuẩn chất lượng ISO 13485:2016</t>
  </si>
  <si>
    <t>Thuốc thử xét nghiệm định lượng D-Dimer</t>
  </si>
  <si>
    <t>Thuốc thử xét nghiệm định lượng Fibrinogen</t>
  </si>
  <si>
    <t>Chất thử FIB Liquid Kit
Thành phần chính:
R1: Bovine Thrombin (khoảng 100 đơn vị NIH Units/mi), BSA 0,5%, pH 7,2 ± 0,2 chất đệm 5%, 0,2% Sodium Azide, chất ổn định
R2: Dung dịch đệm Imidazole (IBS): Dung dịch đệm Imidazole trong dung dịch muối, pH 7,2 ± 0,2, với 0,2% Natri Azide làm chất bảo quản
Tiêu chuẩn chất lượng ISO 13485:2016</t>
  </si>
  <si>
    <t>Thuốc thử xét nghiệm định lượng PT</t>
  </si>
  <si>
    <t>Chất thử PT Liquid Kit
Thành phần chính:
Recombinant hTF, BSA 0,5% CaCI2 0,025 M, Buffers 3%,0,2% Sodium Azide, Stabilizers
Tiêu chuẩn chất lượng ISO 13485:2016</t>
  </si>
  <si>
    <t>Thuốc thử xét nghiệm Lipase</t>
  </si>
  <si>
    <t>Vật liệu kiểm soát chất lượng xét nghiệm C - reactive protein (CRP)</t>
  </si>
  <si>
    <t>Chất kiểm tra Chất thử CRP mức cao. Dung dịch pha loãng của huyết tương người và dịch màng phổi chứa CRP với dung dịch muối đệm phosphate. Chất bảo quản 0,095% natri azide.
Tiêu chuẩn chất lượng ISO 13485:2016</t>
  </si>
  <si>
    <t>Vật liệu kiểm soát chất lượng xét nghiệm định lượng PT, APTT, TT, FIB</t>
  </si>
  <si>
    <t>Vật tư dùng cho máy xét nghiệm (ESR tube)</t>
  </si>
  <si>
    <t>Ống máu lắng ESR tube
ESR tube: 100 ống mỗi hộp,
Ống thủy tinh 8x160mm chiếu xạ với nút cao su butyl, Ống chứa 0,28mL, natri citrat 3,2% và sẵn sàng để sử dụng,
Tiêu chuẩn chất lượng ISO 13485:2016</t>
  </si>
  <si>
    <t xml:space="preserve"> Ông </t>
  </si>
  <si>
    <t>Vật tư dùng cho máy xét nghiệm (Testing cuvette)</t>
  </si>
  <si>
    <t>Cóng đựng mẫu bệnh phẩm Testing cuvette
Tiêu chuẩn chất lượng ISO 13485:2016</t>
  </si>
  <si>
    <t xml:space="preserve"> Cái </t>
  </si>
  <si>
    <t>Vật tư dùng cho máy xét nghiệm (Reaction tube)</t>
  </si>
  <si>
    <t>Cóng đựng mẫu bệnh phẩm Reaction tube
Tiêu chuẩn chất lượng ISO 13485:2016</t>
  </si>
  <si>
    <t>Test dạ dày</t>
  </si>
  <si>
    <t>Thuốc thử xét nghiệm ProGRP</t>
  </si>
  <si>
    <t>Chất hiệu chuẩn xét nghiệm HE4</t>
  </si>
  <si>
    <t>Chất hiệu chuẩn xét nghiệm ProGRP</t>
  </si>
  <si>
    <t>Vật liệu kiểm soát xét nghiệm HE4</t>
  </si>
  <si>
    <t>M Vi hạt phủ Streptavidin (nắp trong), 1 chai, 6.5 mL: Vi hạt phủ Streptavidin 0.72 mg/mL; chất bảo quản. R1 Anti-HE4-Ab~biotin (nắp xám), 1 chai, 10 mL: Kháng thể đơn dòng kháng HE4 đánh dấu biotin (chuột) 0.75 mg/L; đệm phosphate 100 mmol/L, pH 6.5; chất bảo quản. R2 Anti-HE4-Ab~Ru(bpy) (nắp đen), 1 chai, 10 mL: Kháng thể đơn dòng kháng HE4 (chuột) đánh dấu phức hợp ruthenium 1.5 mg/L; đệm phosphate 100 mmol/L, pH 7.4; chất bảo quản.</t>
  </si>
  <si>
    <t>M Vi hạt phủ Streptavidin (nắp trong), 1 chai, 6.5 mL: Vi hạt phủ Streptavidin 0.72 mg/mL; chất bảo quản. R1 Anti-ProGRP-Ab~biotin (nắp xám), 1 chai, 9 mL: Kháng thể đơn dòng kháng ProGRP đánh dấu biotin (chuột) 3.5 mg/L; đệm phosphate 40 mmol/L, pH 7.0; chất bảo quản. R2 Anti-ProGRP-Ab~Ru(bpy) (nắp đen), 1 chai, 9 mL: Kháng thể đơn dòng kháng ProGRP (chuột) đánh dấu phức hợp ruthenium 2.0 mg/L; đệm phosphate 40 mmol/L, pH 7.0; chất bảo quản</t>
  </si>
  <si>
    <t>▪ HE4 Cal1: 2 chai, mỗi chai 1.0 mL mẫu chuẩn 1 ▪ HE4 Cal2: 2 chai, mỗi chai 1.0 mL mẫu chuẩn 2 HE4 (người, từ dòng tế bào OvCar‑3) ở 2 khoảng nồng độ (khoảng 5 pmol/L và khoảng 200 pmol/L) trong hỗn hợp huyết thanh ngựa; chất bảo quản.</t>
  </si>
  <si>
    <t>▪ ProGRP Cal1: 2 chai, mỗi chai 1.0 mL mẫu chuẩn 1 ▪ ProGRP Cal2: 2 chai, mỗi chai 1.0 mL mẫu chuẩn 2 ProGRP (tái tổ hợp từ E. coli) với 2 khoảng nồng độ (khoảng 20 pg/mL và khoảng 294 pg/mL) trong hỗn hợp huyết thanh ngựa; chất bảo quản.</t>
  </si>
  <si>
    <t>▪ PC HE4 1: 2 chai, mỗi chai 1.0 mL mẫu chứng huyết thanh ▪ PC HE4 2: 2 chai, mỗi chai 1.0 mL mẫu chứng huyết thanh HE4 (người, từ dòng tế bào OvCar‑3) ở 2 khoảng nồng độ (khoảng 50 pmol/L và khoảng 400 pmol/L) trong huyết thanh người; chất bảo quản.</t>
  </si>
  <si>
    <t>Thuốc thử có chứa chất kháng IgG có nguồn gốc từ thỏ với hoạt tính không đặc hiệu được loại bỏ bằng cách hấp thụ và IgM đơn dòng chống chuột, Clone BRIC-8. Các kháng thể được pha loãng trong dung dịch đệm có chứa albumin bò. Thuốc thử có màu xanh lục do thuốc nhuộm Patent Blue và Tartazine được thêm vào.
Tiêu chuẩn chất lượng ISO 13485:2016</t>
  </si>
  <si>
    <t>Thuốc thử Lipase
Thành phần chính:
BICN*buffer (pH8.5) ≥50mmol/L
Colipase (porcine pancreas) ≥1 mg/L
Sodium deoxycholate ≥1.6mmol/L
Tartrate acid buffer ≥10mmol/L
1,2-o-lauryl- racemic - glycerin - 3-glutaric acid -(6-methyl halide) ester 0.27mmol/L 
Tiêu chuẩn chất lượng ISO 13485:2016</t>
  </si>
  <si>
    <t>- Hạt bead có 4 nồng độ : zero, thấp, trung bình và cao.
- 2 cặp ống với các màu trên nắp: zero (màu vàng), thấp (đỏ), trung bình (xanh dương), cao (tím).
- Dùng để thiết lập đường tuyến tính trước khi chạy mẫu.
- Tương thích sử dụng với máy phân tích tế bào dòng chảy BD Facscount của hãng Becton, Dickinson and company.
- Đóng gói: 25 test</t>
  </si>
  <si>
    <t>Dung dịch tắt máy CD4</t>
  </si>
  <si>
    <t>Sử dụng để đếm số lượng tuyệt đối và phần trăm tế bào CD4. Thành phần: 50 ống thuốc thử chứa  CD4 clone SK3 gắn màu PE/ CD3  MϕP9 gắn màu PE-Cy5/CD15 clone MMA gắn màu  PE-Cy5, 65 nắp ống và một lọ 5mL dung dịch cố định 5% formaldehyde trong phosphate-buffered saline (PBS)</t>
  </si>
  <si>
    <t>Sử dụng để đếm số lượng tuyệt đối và phần trăm tế bào CD4. Thành phần: 50 ống thuốc thử chứa
CD4 clone SK3 gắn màu PE/ CD3 clone SK7 gắn màu PE-Cy5
CD8 clone SK1 gắn màu  PE, CD3 clone SK7 gắn màu PE-Cy5
220 nắp ống và hai lọ 5mL dung dịch cố định 5% formaldehyde trong phosphate-buffered saline (PBS)</t>
  </si>
  <si>
    <t>Phát hiện tất cả các type kháng thể (IgG, IgM, IgA) kháng Treponema pallidum. 
Loại mẫu: Huyết thanh, huyết tương, máu toàn phần.
Độ nhạy: 99.3% , Độ đặc hiệu: 99.5%</t>
  </si>
  <si>
    <t xml:space="preserve">Xét nghiệm định tính kháng nguyên NS1 của virus Dengue. Loại mẫu sử dụng: Huyết thanh, Huyết tương, Máu toàn phần
Độ nhạy 92,4% , Độ đặc hiệu 98,4% </t>
  </si>
  <si>
    <t xml:space="preserve">Phát hiện phân biệt kháng nguyên P.f và P.v
Loại mẫu: Máu toàn phần.
Độ nhạy: 99.7% (P.f), 95.5% (P.v). Độ đặc hiệu: 99.5%. </t>
  </si>
  <si>
    <t>Xét nghiệm định tính kháng nguyên NS1 của virus Dengue. Loại mẫu sử dụng: Huyết thanh, Huyết tương, Máu toàn phần
Độ nhạy 94,6%, Độ đặc hiệu 96,5%.</t>
  </si>
  <si>
    <t>Phát hiện và phân biệt kháng nguyên vi rút cúm typ A và B. Loại mẫu sử dụng: tăm bông dịch mũi/họng/hầu họng hoặc mẫu dịch hút từ mũi/ hầu họng.
Độ nhạy; 91.8%, Độ đặc hiệu: 98.9%</t>
  </si>
  <si>
    <t>Xét nghiệm định tính kháng thể đặc hiệu kháng HCV.
Loại mẫu sử dụng: Huyết thanh, Huyết tương, Máu toàn phần
Độ nhạy: 100%, Độ đặc hiệu: 99.4%.</t>
  </si>
  <si>
    <t>Ống chắn từ 8 thanh</t>
  </si>
  <si>
    <t>Đầu tip có lọc 1500 µl, dùng cho máy tách chiết tự động</t>
  </si>
  <si>
    <t>Đầu tip có lọc 200 µl, dùng cho máy tách chiết tự động</t>
  </si>
  <si>
    <t>Khay chuẩn bị mẫu 8 giếng, dùng cho máy tách chiết tự động</t>
  </si>
  <si>
    <t>Dung dịch axit acetic 10%, chai 500ml</t>
  </si>
  <si>
    <t>Vật liệu kiểm soát chất lượng xét nghiệm định lượng PT, APTT, TT, FIB mức cao</t>
  </si>
  <si>
    <t>Vật liệu kiểm soát chất lượng xét nghiệm định lượng PT, APTT, TT, FIB mức cao
Thành phần chinh: Freeze-dried, huyết tương người.
Tiêu chuẩn chất lượng ISO 13485:2016</t>
  </si>
  <si>
    <t>Kit tách DNA/RNA tự động</t>
  </si>
  <si>
    <t>Giấy đo độ pH dùng trong y tế. Bảo quản nhiệt độ phòng</t>
  </si>
  <si>
    <t>Hoá chất nhuộm Eosin</t>
  </si>
  <si>
    <t>Hoá chất dùng cho máy phân tích HbA1c loại A</t>
  </si>
  <si>
    <t>Hoá chất dùng cho máy phân tích HbA1c loại B</t>
  </si>
  <si>
    <t>Dung dịch ly giải hồng cầu</t>
  </si>
  <si>
    <t>Chất hiệu chuẩn xét nghiệm định lượng HbA1c</t>
  </si>
  <si>
    <t>Vật liệu kiểm soát chất lượng xét nghiệm định lượng HbA1c</t>
  </si>
  <si>
    <t>Thành phần chính:
Buffer 20mmol/L
Sodium chloride 20mmol/L
Surfactant 0.05ml/L
Perserver &lt; 0.5 ml/L 
Tiêu chuẩn chất lượng ISO 13485:2016</t>
  </si>
  <si>
    <t>Thành phần chính:
Huyết sắc tố glycosyl hóa, bao gồm chất bảo quản và chất ổn định.
Tiêu chuẩn chất lượng ISO 13485:2016</t>
  </si>
  <si>
    <t>Que thử xét nghiệm nước tiểu 11 thông số</t>
  </si>
  <si>
    <t>Hoá chất pha loãng dùng cho máy phân tích huyết học
Thành phần chính:
Sodium chloride &lt; 0.9%
Potassium chloride &lt; 0.1%
Buffer &lt; 0.3%
Preservative &lt; 0.1%
Tiêu chuẩn chất lượng ISO 13485:2016</t>
  </si>
  <si>
    <t>Thành phần chính:
Sodium chloride &lt; 0,9%
Potassium chloride  &lt; 0,06%
Buffer  &lt; 0,3%
Preservative  &lt; 0,1%
Tiêu chuẩn chất lượng ISO 13485:2016</t>
  </si>
  <si>
    <t>Hoá chất pha loãng dùng cho máy phân tích huyết học (SHS)</t>
  </si>
  <si>
    <t>Hoá chất pha loãng dùng cho máy phân tích huyết học (SHX)</t>
  </si>
  <si>
    <t xml:space="preserve">Test chẩn đoán giang mai </t>
  </si>
  <si>
    <t>Môi trường sử dụng để kiểm tra nhanh sự hiện diện của Helicobacter pylori trong mẫu bệnh phẩm (mẫu sinh thiết dạ dày) và trên môi trường nuôi cấy</t>
  </si>
  <si>
    <t>Dung dịch đệm lực ion thấp, với nồng độ Natri clorid thích hợp, phù hợp để sử dụng với gelcard dùng cho xét nghiệm huyết thanh học nhóm máu. 
- Bảo quản: 2 - 8 độ C; không để đông lạnh.
- Tiêu chuẩn chất lượng: ISO 13485</t>
  </si>
  <si>
    <t>chai</t>
  </si>
  <si>
    <t>Cột sắc ký</t>
  </si>
  <si>
    <t>Phin lọc</t>
  </si>
  <si>
    <t>Chất thử D-Dimer liquid kit
Thành phần chính: 
Kit thuốc thử gồm các thành phần R1 (chất đệm), R2 (Latex), chất chuẩn và chất kiểm tra mức 1, mức 2, 
Latex với thành phần kháng thể đơn dòng chuột gồm:
Polystyrene latex (nồng độ 12 mmol/L)
Natri benzoat (nồng độ 0,01 mmol/L), 
Tris (nồng độ 30mmol/L).
Tiêu chuẩn chất lượng ISO 13485:2016</t>
  </si>
  <si>
    <t xml:space="preserve"> Ống chụp 8 thanh dùng cho máy tách chiết tự động</t>
  </si>
  <si>
    <t>Dầu soi kính hiển vi, dung dịch trong suốt không màu.</t>
  </si>
  <si>
    <t xml:space="preserve">Test thử nhanh tiểu đường Uright </t>
  </si>
  <si>
    <t>Xét nghiệm phát hiện kháng thể IgM kháng Hepatitis A Virus
- Mẫu phẩm: Huyết thanh, huyết tương, máu toàn phần.
Thành phần Kit thử:
'- Kháng thể đơn dòng kháng HAV (HAV monoclonal antibody): 40 μg/ml;
- IgG chuột (Mouse IgG): 40 μg/ml;
- Kháng thể kháng chuỗi μ-IgM người (Anti-human IgM μ-chain antibody): 2.25 mg/ml.
- Kháng thể đa dòng kháng IgG chuột (anti-mouse polyclonal antibody): 2.0 mg/ml.
- Sử dụng mẫu thử huyết thanh, huyết tương, máu toàn phần
- ﻿Độ nhạy tương quan: 90,6% , Độ đặc hiệu tương quan: 97,6% 
Tiêu chuẩn chất lượng ISO 13485 hoặc tương đương.</t>
  </si>
  <si>
    <t xml:space="preserve">Can </t>
  </si>
  <si>
    <t>Ortho-Phthalaldehyde 0,55% (w/w), hệ đệm pH =7-9.
Hiệu quả sau thời gian ngâm tối thiểu 5 phút. 
Hiệu quả vi sinh (phase 2, step 2) 
Vi khuẩn : EN 14561
Nấm, mốc : EN 14562
Mycobacterium (Trực khuẩn lao): EN 14563 
Tặng kèm test thử.</t>
  </si>
  <si>
    <t>Glutaraldehyde 2,55 % (w/w), hệ đệm pH= 5-6.
Hiệu quả sau thời gian ngâm tối thiểu 10 phút. 
Hiệu quả vi sinh (phase 2, step 2) 
Vi khuẩn : EN 14561 
Nấm, mốc : EN 14562
Mycobacterium (Trực khuẩn lao): EN 14563
Thời gian đổ ra chậu ngâm: Tối đa 30 ngày 
Tặng kèm test thử, nồng độ hoạt chất có tác dụng tối thiểu: 1,5%(w/w).</t>
  </si>
  <si>
    <t>Hoạt chất:  Didecyl dimethyl ammonium chloride (DDAC) 7% (w/w), Poly(hexamethylenebiguanide) hydrochloride (PHMB) 1,5% (w/w).
Hệ enzyme: Protease, Lipase,  Amylase.
Chất hoạt động bề mặt non-ionic: Fatty alcohol alkoxylate.</t>
  </si>
  <si>
    <t xml:space="preserve">Hoạt chất: Hydrogen peroxide 5 % (w/w), Ion Ag 0,005 % (w/w).
Hiệu quả diệt khuẩn 
Vi khuẩn, nấm mốc : EN 13697
Mycobacterium: EN 14348
Virus: EN 14476
Bào tử: EN 13704 </t>
  </si>
  <si>
    <t>Hoạt chất: Didecyl dimethyl ammonium chloride (DDAC) 10% (w/w) , Poly(hexamethylenebiguanide) hydrochloride (PHMB) 1,5% (w/w).
Chất hoạt động bề mặt: Fatty Alcohol Ethoxylate.
Chất khóa ion Mg2+, Ca2+:  EDTA Tetrasodium.
Chất chỉnh pH : Phosphoric acid, Citric Acid.
Chất chống ăn mòn, chất tạo màu và hương liệu.</t>
  </si>
  <si>
    <t>Kg</t>
  </si>
  <si>
    <t>Dung dịch khử khuẩn mức độ cao dụng cụ y tế</t>
  </si>
  <si>
    <t>Dung dịch khử khuẩn mức độ trung bình dụng cụ y tế</t>
  </si>
  <si>
    <t xml:space="preserve">Dung dịch khử khuẩn mức độ trung bình dụng cụ y tế </t>
  </si>
  <si>
    <t xml:space="preserve">Chế phẩm sinh học xử lý nước thải </t>
  </si>
  <si>
    <t>Thuốc thử xét nghiệm định tính đột biến di truyền gây bệnh tan máu bẩm sinh bằng phương pháp lai</t>
  </si>
  <si>
    <t>- Bộ kit này được sử dụng để phát hiện đồng thời:
+ 3 loại đột biến mất đoạn  gen α-thalassemia (--SEA, -α3.7và -α4.2), 
+ 3 loại đột biến gen α-thalassemia  (αConstant Springα(αCSα), αQuongSzeα(αQSα) và αWestmeadα(αWSα) 
+  17 loại đột biến gen β-thalassemia (41-42M, 654M, -28M, 71-72M, 17M, βEM, IVS-I-1M, IVS-I-5M, 27/28M, 43M, -29M, -30M, 31M, -32M, 14-15M, IntM và CAPM).
- Công nghệ: lai Dot blot
- Mẫu đầu vào: Nồng độ DNA  khoảng 10~200 ng/μL và độ tinh khiết của DNA (A260 / A280) trong khoảng 1,7~2,0.
- Thời gian chạy: 4-6h
- Chứng chỉ: CE - IVD
- Thành phần kit bao gồm:
+ Reagent I (bảo quản ở -18oC)
+ Reagent II (bảo quản ở 2-8oC)</t>
  </si>
  <si>
    <t>Bộ kit phát hiện đồng thời 21 đột biến gen Alpha - Globin gây Alpha Thalassemia thực hiện bằng phương pháp PCR kết hợp lai phân tử, độ nhạy 99.7%, độ đặc hiệu 100%, gồm thuốc thử cho phản ứng PCR, thanh lai, các hóa chất lai và vật tư tiêu hao
Bảo quản 2-8 độ C
Chứng nhận CE-IVD, ISO</t>
  </si>
  <si>
    <t>Bộ kit phát hiện đồng thời 22 đột biến gen Beta- Globin gây Beta Thalassemia thực hiện bằng phương pháp PCR kết hợp lai phân tử, độ nhạy 100%, độ đặc hiệu 100%, gồm thuốc thử cho tách chiết DNA, phản ứng PCR, thanh lai, các hóa chất lai và vật tư tiêu hao.
Bảo quản 2-8 độ C
Chứng nhận CE-IVD, ISO</t>
  </si>
  <si>
    <t>Bộ kít tách chiết RNA (hạt từ)</t>
  </si>
  <si>
    <t>Thành phần:
Extraction Plate: 
    - Line 1/7: Muối Guanidin: 2 cái
    - Line 2/8: Muối Guanidin: 2 cái
    - Line 3/4/9/10: Tris, NaCl: 2 chiếc
    - Line 5/11: Hạt từ tính: 2 chiếc
    - Line 6/12: Tris, EDTA: 2 chiếc
Tip Comb: 4 chiếc
Tiêu chuẩn chất lượng ISO 13485:2016</t>
  </si>
  <si>
    <t xml:space="preserve">Thành phần: Ethanol, 2-phenoxy- (0 - 0.1%) </t>
  </si>
  <si>
    <t>Dùng để hiệu chuẩn cho xét nghiệm định lượng C
- reactive protein (CRP)
Tiêu chuẩn chất lượng ISO 13485:2016</t>
  </si>
  <si>
    <t>Được dùng để kiểm tra chất lượng các xét nghiệm miễn dịch Elecsys được sử dụng trên máy xét nghiệm miễn dịch Elecsys và cobas e.▪ PC V1: 2 chai, mỗi chai 3.0 mL mẫu chứng huyết thanh 
▪ PC V2: 2 chai, mỗi chai 3.0 mL mẫu chứng huyết thanh</t>
  </si>
  <si>
    <t xml:space="preserve"> 250 dải 4 ống và nắp cho 1000 phản ứng 10–50 µl</t>
  </si>
  <si>
    <t xml:space="preserve">Là dung dịch vận chuyển các phần tử qua các dây dẫn chất lỏng của máy xét nghiệm tế bào dòng chảy, hướng chúng đến tâm của dòng chảy.Thành phần: Sodium fluoride (NaF) ((0 - 0.1%) </t>
  </si>
  <si>
    <t>Thành phần:Hypochlorous acid, sodium salt (1:1), Sodium hydroxide (Na(OH)</t>
  </si>
  <si>
    <t>M Vi hạt phủ streptavidin (nắp trong), 1 chai, 6.5 mL: Vi hạt phủ streptavidin 0.72 mg/mL; chất bảo quản.
R1: Anti-HBeAg-Ab~biotin (nắp xám), 1 chai, 12 mL: Kháng thể đơn dòng kháng HBeAg đánh dấu biotin (chuột) &gt; 0.8 mg/L; đệm TRIS 50 mmol/L, pH 7.4; chất bảo quản. 
R2: Anti-HBeAg-Ab~Ru(bpy) (nắp đen), 1 chai, 12 mL: Kháng thể đơn dòng kháng HBeAg (chuột) đánh dấu phức hợp ruthenium &gt; 0.3 mg/L; đệm TRIS 50 mmol/L, pH 7.4; chất bảo quản.</t>
  </si>
  <si>
    <t>Dung dịch pha loãng để xét nghiệm HbA1c.Thành phần chính:
NaCl 20mmol/L
Phosphate 40mmol/L
Perserver &lt; 0.5ml/L
Tiêu chuẩn chất lượng ISO 13485:2016</t>
  </si>
  <si>
    <t>Dung dịch pha loãng để xét nghiệm HbA1c.Thành phần chính:
NaCl 170mmol/L
Phosphate 40mmol/L
Perserver &lt; 0.5ml/L 
Tiêu chuẩn chất lượng ISO 13485:2016</t>
  </si>
  <si>
    <t xml:space="preserve"> Đầu tip có lọc 1500 μl, vô trùng, dùng một lần. Sử dụng với máy tách chiết tự động</t>
  </si>
  <si>
    <t>Đầu típ thể tích 200 µl dùng một lần, đóng gói theo rack; (8 x 128). Sử dụng với máy tách chiết tự động</t>
  </si>
  <si>
    <t>Thẻ xét nghiệm định tính hòa hợp và nghiệm pháp Coombs</t>
  </si>
  <si>
    <t>Thẻ xét nghiệm định tính nhóm máu hệ ABO và Rh</t>
  </si>
  <si>
    <t>Thẻ xét nghiệm định tính nhóm máu hệ ABO, Rh và hòa hợp</t>
  </si>
  <si>
    <t>Thẻ xét nghiệm định tính kháng thể bất thường, hòa hợp và định nhóm máu hệ ABO</t>
  </si>
  <si>
    <t>Hóa chất tách chiết axit nucleic vi rút hoặc DNA vi khuẩn</t>
  </si>
  <si>
    <t>Dùng trong chẩn đoán In vitro để định tính C-Reactive Protein.Thành phần chính:
Latex: Các hạt latex được phủ IgG dê kháng CRP người, pH 8.2, chất bảo quản
Kiểm soát dương tính: Huyết thanh người có CRP &gt; 20 mg/L, chất bảo quản
Kiểm soát âm tính: Huyết thanh động vật, chất bảo quản</t>
  </si>
  <si>
    <t>Thuốc thử xét nghiệm định tính và bán định lượng C-Reactive Protein</t>
  </si>
  <si>
    <t xml:space="preserve"> Xét nghiệm in vitro khuếch đại axit nucleic
định lượng RNA của virus gây suy giảm miễn dịch loại 1 (HIV-1) 
trong mẫu sinh học của người bằng phản ứng RT-PCR
- Thành phần: 
Hỗn hợp phản ứng A: 4x144 µl
Hỗn hợp phản ứng B: 4x216 µl 
Mẫu chuẩn HIV-1 nồng độ 1x 10E4 IU/µl: 200 µl
Mẫu chuẩn HIV-1 nồng độ 1x 10E3 IU/µl: 200 µl
Mẫu chuẩn HIV-1 nồng độ 1x 10E2 IU/µl: 200 µl
Mẫu chuẩn HIV-1 nồng độ 1x 10E1 IU/µl: 200 µl 
Nội chuẩn: 1000 µl
Nước: 1000 µl
- Độ nhạy phân tích: 76.4 IU/ml</t>
  </si>
  <si>
    <t>Để tách chiết DNA/RNA từ các loại mẫu vật khác nhau bằng phương pháp dựa trên hạt từ tính. Một hộp gồm:
- Hạt từ: 04 lọ
- Dung dịch rửa-1: 01 lọ
- Dung dịch rửa-2: 01 lọ
- Dung dịch ly giải: 01 lọ
- Hóa chất hạt từ: 01 lọ
- Dung dịch rửa: 01 lọ
- Đĩa phản ứng: 02 chiếc
- Proteinase K: 01 lọ
- Dầu paraffin: 01 lọ</t>
  </si>
  <si>
    <t>Thuốc thử dùng cho máy Realtime PCR, dùng để xét nghiệm phát hiện DNA
của vi khuẩn lao mycobacterium trong đờm của người. Một hộp gồm:
- Dung dịch ly giải axit nucleic: 01 lọ
- Dung dịch nội chuẩn: 01 lọ
- Dung dịch trộn phản ứng: 01 lọ
- Dung dịch chuỗi polyme: 01 lọ
- Chứng dương: 01 lọ
- Chứng âm: 01 lọ</t>
  </si>
  <si>
    <t>Dùng cho xét nghiệm phản ứng chuỗi polymerase trong chẩn đoán in vitro (RT-PCR) để định lượng axit Axit ribonucleic (RNA) của virus viêm gan C trong huyết thanh và huyết tương. Một hộp gồm:
- Chất chuẩn: 04 lọ
- Chứng dương cao: 01 lọ
- Chứng dương thấp: 01 lọ
- Chứng âm: 01 lọ
- Cơ chất trộn phản ứng PCR: 01 lọ
- Trộn Enzyme: 01 lọ
- Chứng nội kiểm: 01 lọ 
- Cơ chất mồi và đầu dò: 01 lọ</t>
  </si>
  <si>
    <t xml:space="preserve">Một hộp gồm:
- Chất chuẩn: 04 lọ
- Chứng dương cao: 01 lọ
- Chứng dương thấp: 01 lọ
- Chứng âm: 01 lọ
- Cơ chất trộn phản ứng PCR: 01 lọ
- Trộn Enzyme: 01 lọ
- Chứng nội kiểm: 01 lọ
</t>
  </si>
  <si>
    <t>Que thử đường huyết dùng để đo nồng độ đường huyết trong máu tươi toàn phần.
Loại dải: GDH-FAD
Cỡ mẫu: 1μL
Thời gian phản ứng: 7 giây
Dải huyết sắc tố: 10% ~ 70%
Đơn vị đo: mg/dL hoặc mmol/dL
Phạm vi đo: 20~600 mg/dL
Tiêu chuẩn chất lượng ISO hoặc tương đương</t>
  </si>
  <si>
    <t>Ống côn 2ml</t>
  </si>
  <si>
    <t>Đáy ống nhọn thể tích 2ml, dùng cho hệ thống tách chiết acid nucleic tự động</t>
  </si>
  <si>
    <t xml:space="preserve">Thuốc thử ly giải hồng cầu </t>
  </si>
  <si>
    <t>.Chất kiểm tra Chất thử NCP (Vật liệu kiểm soát chất lượng xét nghiệm đông máu mức 1)
Tiêu chuẩn chất lượng ISO 13485:2016</t>
  </si>
  <si>
    <t>Chất thử chẩn đoán dùng trên máy phân tích miễn dịch</t>
  </si>
  <si>
    <t>Dùng để đo bán định lượng acid
ascorbic, bạch cầu, keton, nitrit, urobilinogen, bilirubin, protein, glucose,
trọng lượng riêng, máu và pH trong nước tiểu.Thành phần chính:
Ascorbic Acid: 2,6-dichloro-phenol-indophenol 0.5mg.
Leukocytes: indoxyl ester 1.4mg;diazonium salt 0.7mg.
Ketone: sodium nitroprusside 30.0mg.
Nitrite: sulfanilamide 0.65mg;N-(naphthyl)-ethylenediammonium dihydrochloride 0.45mg.
Urobilinogen: fast blue B salt 1.2mg.
Bilirubin: 2,4-dichlorobenzene diazonium 14.3mg.
Protein: tetrabromphenol blue 0.36mg.
Glucose: glucose oxidase 6.2mg;peroxidase 2.8mg;4-aminoantipyrine 0.08mg.
Specific Gravity: bromthymol blue 0.4mg;sodium poly methyl vinyl acetate maleic 16mg.
Blood: cumene hydroperoxide 35.2mg;3,3',5,5'-tetramethylbenzidine 2.0mg.
pH: bromocresol green 0.2mg; bromxylenol blue 3.3mg.
Tiêu chuẩn chất lượng ISO 13485:2016</t>
  </si>
  <si>
    <t>IVD pha loãng xét nghiệm nhóm máu</t>
  </si>
  <si>
    <t>Cột sắc ký lỏng Chromatographic column
Thành phần chính:
Cột làm bằng kim loại không gỉ, trong có màng lọc chuyên dụng, chịu được áp suất cao. 
Kích thước: 4.6x30 mm, 5µm
Tiêu chuẩn chất lượng ISO 13485:2016</t>
  </si>
  <si>
    <t>Phin lọc Column filter
Thành phần chính:
Phin lọc dạng nhựa, được cấu tạo dạng lưới lọc.
Tiêu chuẩn chất lượng ISO 13485:2016</t>
  </si>
  <si>
    <t>Bộ xét nghiệm định tính phát hiện bệnh tan máu bẩm sinh</t>
  </si>
  <si>
    <t xml:space="preserve">LoD = 6.2 IU/ml, LoQ = 15 Iu/ml; độ nhạy 100%, độ đặc hiệu 100%, có nội kiểm, thể tích mẫu 400 microlit; </t>
  </si>
  <si>
    <t xml:space="preserve">LoD = 10.7 IU/ml, LoQ = 15 Iu/ml; độ nhạy 99.26%, độ đặc hiệu 99.12%, có nội kiểm, thể tích mẫu 400 microlit; </t>
  </si>
  <si>
    <t>LoD: ≥ 33.1 IU/ml; LoQ: 1.7 log10 IU.ml, độ nhạy 96.99%, độ đặc hiệu 100%, thể tích mẫu 400 microlit; có nội kiểm,</t>
  </si>
  <si>
    <t>LoD ≤ 89.1 copy/ml; có nội kiểm, thể tích mẫu 400 microlit; không phản ứng chéo với 38 vi khuẩn</t>
  </si>
  <si>
    <t>Thể tích mẫu 400 microlit, Hóa chất EZ đánh tan đờm, hạt từ silica, đệm bám, đệm rửa, đệm hòa mẫu cho hiệu suất tách và tinh sạch cao;</t>
  </si>
  <si>
    <t xml:space="preserve">Thể tích mẫu 400 microlit, hạt từ silica, đệm bám, đệm rửa, đệm hòa mẫu cho hiệu suất tách và tinh sạch cao nhất; </t>
  </si>
  <si>
    <t>Dung dịch phun sương khử khuẩn</t>
  </si>
  <si>
    <t xml:space="preserve">PHỤ LỤC: VẬT TƯ, HÓA CHẤT XÉT NGHIỆM HUYẾT HỌC-MIỄN DỊCH </t>
  </si>
  <si>
    <t>- Mục đích sử dụng: sử dụng công nghệ hạt từ để tách chiết và tinh sạch tự động nucleic acids từ mẫu sinh phẩm - Thành phần:  Khay hóa chất: 2 chiếc Giá enzyme: 2 chiếc  Nắp: 2 chiếc  Đệm: 20 ml  Miếng cố định có thể tái sử dụng: 2 chiếc. Dùng cho máy tách chiết tự động.</t>
  </si>
  <si>
    <t>BIO-EM là chế phẩm xử lý nước thải , nó là tổ hợp chủng vi sinh vật được phân lặp sản xuất lên men từ hệ thống lên men từng chủng vi sinh vật, hoạt tính của các chủng vi sinh vật chứa trong BIO-EM cao. Tan nhanh trong nước.</t>
  </si>
  <si>
    <t>Tổng cộng: 115 khoản</t>
  </si>
  <si>
    <t>Tính năng, thông số kỹ thuật</t>
  </si>
  <si>
    <t xml:space="preserve">Danh mục </t>
  </si>
  <si>
    <t>(Kèm theo công văn số  607/BVT-VTTBYT  ngày 30/10 / 2023 của Bệnh viện Đa khoa tỉnh Lào Cai)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</si>
</sst>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164" formatCode="_-* #,##0.00_-;\-* #,##0.00_-;_-* &quot;-&quot;??_-;_-@_-"/>
    <numFmt numFmtId="165" formatCode="_(* #,##0_);_(* \(#,##0\);_(* &quot;-&quot;??_);_(@_)"/>
    <numFmt numFmtId="166" formatCode="_-* #,##0\ _₫_-;\-* #,##0\ _₫_-;_-* &quot;-&quot;??\ _₫_-;_-@_-"/>
    <numFmt numFmtId="167" formatCode="_-* #,##0_-;\-* #,##0_-;_-* &quot;-&quot;??_-;_-@_-"/>
  </numFmts>
  <fonts count="13" x14ac:knownFonts="1">
    <font>
      <sz val="11"/>
      <color theme="1"/>
      <name val="Calibri"/>
      <family val="2"/>
      <charset val="163"/>
      <scheme val="minor"/>
    </font>
    <font>
      <sz val="11"/>
      <color theme="1"/>
      <name val="Calibri"/>
      <family val="2"/>
      <charset val="163"/>
      <scheme val="minor"/>
    </font>
    <font>
      <sz val="10"/>
      <name val="Times New Roman"/>
      <family val="1"/>
    </font>
    <font>
      <b/>
      <sz val="10"/>
      <name val="Times New Roman"/>
      <family val="1"/>
    </font>
    <font>
      <sz val="11"/>
      <color theme="1"/>
      <name val="Calibri"/>
      <family val="2"/>
      <scheme val="minor"/>
    </font>
    <font>
      <sz val="12"/>
      <color theme="1"/>
      <name val="Times New Roman"/>
      <family val="2"/>
      <charset val="163"/>
    </font>
    <font>
      <i/>
      <sz val="10"/>
      <name val="Times New Roman"/>
      <family val="1"/>
    </font>
    <font>
      <sz val="10"/>
      <color indexed="8"/>
      <name val=".VnTime"/>
      <family val="2"/>
    </font>
    <font>
      <sz val="12"/>
      <color theme="1"/>
      <name val="Times New Roman"/>
      <family val="2"/>
    </font>
    <font>
      <sz val="10"/>
      <name val="Arial"/>
      <family val="2"/>
    </font>
    <font>
      <sz val="11"/>
      <color theme="1"/>
      <name val="Times New Roman"/>
      <family val="1"/>
    </font>
    <font>
      <sz val="10"/>
      <color theme="1"/>
      <name val="Times New Roman"/>
      <family val="1"/>
    </font>
    <font>
      <b/>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164" fontId="1" fillId="0" borderId="0" applyFont="0" applyFill="0" applyBorder="0" applyAlignment="0" applyProtection="0"/>
    <xf numFmtId="0" fontId="2" fillId="0" borderId="0"/>
    <xf numFmtId="0" fontId="5" fillId="0" borderId="0"/>
    <xf numFmtId="0" fontId="7" fillId="0" borderId="0"/>
    <xf numFmtId="0" fontId="4" fillId="0" borderId="0"/>
    <xf numFmtId="0" fontId="4" fillId="0" borderId="0"/>
    <xf numFmtId="0" fontId="8" fillId="0" borderId="0"/>
    <xf numFmtId="0" fontId="9" fillId="0" borderId="0"/>
  </cellStyleXfs>
  <cellXfs count="47">
    <xf numFmtId="0" fontId="0" fillId="0" borderId="0" xfId="0"/>
    <xf numFmtId="0" fontId="6" fillId="0" borderId="0" xfId="2" applyFont="1" applyAlignment="1">
      <alignment horizontal="center" vertical="center" wrapText="1"/>
    </xf>
    <xf numFmtId="0" fontId="6" fillId="0" borderId="0" xfId="2" applyFont="1" applyAlignment="1">
      <alignment horizontal="left" vertical="center" wrapText="1"/>
    </xf>
    <xf numFmtId="165" fontId="6" fillId="0" borderId="0" xfId="1" applyNumberFormat="1" applyFont="1" applyFill="1" applyBorder="1" applyAlignment="1">
      <alignment horizontal="right" vertical="center" wrapText="1"/>
    </xf>
    <xf numFmtId="0" fontId="10" fillId="0" borderId="0" xfId="0" applyFont="1" applyAlignment="1">
      <alignment vertical="center" wrapText="1"/>
    </xf>
    <xf numFmtId="41" fontId="11" fillId="2" borderId="1" xfId="0" applyNumberFormat="1" applyFont="1" applyFill="1" applyBorder="1" applyAlignment="1">
      <alignment horizontal="center" vertical="center" wrapText="1"/>
    </xf>
    <xf numFmtId="166" fontId="11" fillId="2" borderId="1" xfId="1" applyNumberFormat="1" applyFont="1" applyFill="1" applyBorder="1" applyAlignment="1">
      <alignment horizontal="right" vertical="center" wrapText="1"/>
    </xf>
    <xf numFmtId="0" fontId="11" fillId="2" borderId="1" xfId="0" applyFont="1" applyFill="1" applyBorder="1" applyAlignment="1">
      <alignment horizontal="left" vertical="center" wrapText="1"/>
    </xf>
    <xf numFmtId="3" fontId="11" fillId="2" borderId="1" xfId="2" applyNumberFormat="1"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0" fillId="2" borderId="0" xfId="0" applyFont="1" applyFill="1" applyAlignment="1">
      <alignment vertical="center" wrapText="1"/>
    </xf>
    <xf numFmtId="0" fontId="11" fillId="2" borderId="1" xfId="6" applyFont="1" applyFill="1" applyBorder="1" applyAlignment="1">
      <alignment vertical="center" wrapText="1"/>
    </xf>
    <xf numFmtId="41" fontId="11" fillId="2" borderId="1" xfId="7" applyNumberFormat="1" applyFont="1" applyFill="1" applyBorder="1" applyAlignment="1">
      <alignment horizontal="center" vertical="center" wrapText="1"/>
    </xf>
    <xf numFmtId="165" fontId="11" fillId="2" borderId="1" xfId="1" applyNumberFormat="1" applyFont="1" applyFill="1" applyBorder="1" applyAlignment="1">
      <alignment horizontal="right" vertical="center" wrapText="1"/>
    </xf>
    <xf numFmtId="0" fontId="11" fillId="2" borderId="0" xfId="0" applyFont="1" applyFill="1" applyAlignment="1">
      <alignment vertical="center" wrapText="1"/>
    </xf>
    <xf numFmtId="0" fontId="11" fillId="2" borderId="1" xfId="2" applyFont="1" applyFill="1" applyBorder="1" applyAlignment="1">
      <alignment horizontal="center" vertical="center" wrapText="1"/>
    </xf>
    <xf numFmtId="0" fontId="11" fillId="2" borderId="1" xfId="0" applyFont="1" applyFill="1" applyBorder="1" applyAlignment="1">
      <alignment vertical="center" wrapText="1"/>
    </xf>
    <xf numFmtId="167" fontId="11" fillId="2" borderId="1" xfId="1" applyNumberFormat="1" applyFont="1" applyFill="1" applyBorder="1" applyAlignment="1">
      <alignment vertical="center" wrapText="1"/>
    </xf>
    <xf numFmtId="165" fontId="11" fillId="2" borderId="1" xfId="1" applyNumberFormat="1" applyFont="1" applyFill="1" applyBorder="1" applyAlignment="1">
      <alignment horizontal="center" vertical="center" wrapText="1"/>
    </xf>
    <xf numFmtId="0" fontId="11" fillId="2" borderId="1" xfId="0" applyFont="1" applyFill="1" applyBorder="1" applyAlignment="1">
      <alignment horizontal="right" vertical="center" wrapText="1"/>
    </xf>
    <xf numFmtId="0" fontId="11" fillId="2" borderId="1" xfId="2" applyFont="1" applyFill="1" applyBorder="1" applyAlignment="1">
      <alignment vertical="center" wrapText="1"/>
    </xf>
    <xf numFmtId="0" fontId="10" fillId="2" borderId="1" xfId="0" applyFont="1" applyFill="1" applyBorder="1" applyAlignment="1">
      <alignment horizontal="center" vertical="center" wrapText="1"/>
    </xf>
    <xf numFmtId="0" fontId="11" fillId="2" borderId="1" xfId="2" applyFont="1" applyFill="1" applyBorder="1" applyAlignment="1">
      <alignment horizontal="left" vertical="center" wrapText="1"/>
    </xf>
    <xf numFmtId="0" fontId="11" fillId="2" borderId="1" xfId="4" applyFont="1" applyFill="1" applyBorder="1" applyAlignment="1">
      <alignment horizontal="right" vertical="center" wrapText="1"/>
    </xf>
    <xf numFmtId="0" fontId="2" fillId="2" borderId="0" xfId="2" applyFill="1" applyAlignment="1">
      <alignment vertical="center" wrapText="1"/>
    </xf>
    <xf numFmtId="0" fontId="3" fillId="2" borderId="0" xfId="0" applyFont="1" applyFill="1" applyAlignment="1">
      <alignment vertical="center" wrapText="1"/>
    </xf>
    <xf numFmtId="0" fontId="11" fillId="2" borderId="1" xfId="2" quotePrefix="1" applyFont="1" applyFill="1" applyBorder="1" applyAlignment="1">
      <alignment vertical="center" wrapText="1"/>
    </xf>
    <xf numFmtId="0" fontId="0" fillId="2" borderId="0" xfId="0" applyFill="1"/>
    <xf numFmtId="0" fontId="11" fillId="2" borderId="1" xfId="0" quotePrefix="1" applyFont="1" applyFill="1" applyBorder="1" applyAlignment="1">
      <alignment vertical="center" wrapText="1"/>
    </xf>
    <xf numFmtId="3" fontId="11" fillId="2" borderId="1" xfId="2"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0" fillId="0" borderId="0" xfId="0" applyAlignment="1">
      <alignment horizontal="center"/>
    </xf>
    <xf numFmtId="0" fontId="12" fillId="2" borderId="1" xfId="0" applyFont="1" applyFill="1" applyBorder="1" applyAlignment="1">
      <alignment horizontal="center" vertical="center" wrapText="1"/>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2" applyFont="1" applyFill="1" applyBorder="1" applyAlignment="1">
      <alignment horizontal="right" vertical="center" wrapText="1"/>
    </xf>
    <xf numFmtId="0" fontId="11" fillId="2" borderId="1" xfId="8"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vertical="center" wrapText="1"/>
    </xf>
    <xf numFmtId="165" fontId="12" fillId="2" borderId="1" xfId="1" applyNumberFormat="1" applyFont="1" applyFill="1" applyBorder="1" applyAlignment="1">
      <alignment horizontal="center" vertical="center" wrapText="1"/>
    </xf>
    <xf numFmtId="0" fontId="2" fillId="2" borderId="0" xfId="0" applyFont="1" applyFill="1" applyAlignment="1">
      <alignment vertical="center" wrapText="1"/>
    </xf>
    <xf numFmtId="0" fontId="0" fillId="2" borderId="0" xfId="0" applyFill="1" applyAlignment="1">
      <alignment horizontal="center"/>
    </xf>
    <xf numFmtId="0" fontId="11" fillId="2" borderId="1" xfId="0" quotePrefix="1" applyFont="1" applyFill="1" applyBorder="1" applyAlignment="1">
      <alignment horizontal="left" vertical="top" wrapText="1"/>
    </xf>
    <xf numFmtId="0" fontId="3" fillId="0" borderId="0" xfId="2" applyFont="1" applyAlignment="1">
      <alignment horizontal="center" vertical="center" wrapText="1"/>
    </xf>
    <xf numFmtId="0" fontId="6" fillId="0" borderId="0" xfId="3" applyFont="1" applyAlignment="1">
      <alignment horizontal="center" vertical="center" wrapText="1"/>
    </xf>
  </cellXfs>
  <cellStyles count="9">
    <cellStyle name="Comma" xfId="1" builtinId="3"/>
    <cellStyle name="Normal" xfId="0" builtinId="0"/>
    <cellStyle name="Normal 10 3" xfId="7"/>
    <cellStyle name="Normal 2 2 2" xfId="8"/>
    <cellStyle name="Normal 2 5" xfId="6"/>
    <cellStyle name="Normal 3" xfId="3"/>
    <cellStyle name="Normal 6" xfId="2"/>
    <cellStyle name="Normal 7" xfId="4"/>
    <cellStyle name="Normal 8 2" xfId="5"/>
  </cellStyles>
  <dxfs count="3">
    <dxf>
      <font>
        <color rgb="FF9C0006"/>
      </font>
      <fill>
        <patternFill>
          <bgColor rgb="FFFFC7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tabSelected="1" zoomScale="87" zoomScaleNormal="87" workbookViewId="0">
      <selection activeCell="C6" sqref="C6"/>
    </sheetView>
  </sheetViews>
  <sheetFormatPr defaultRowHeight="15" x14ac:dyDescent="0.25"/>
  <cols>
    <col min="1" max="1" width="5.140625" customWidth="1"/>
    <col min="2" max="2" width="21.140625" customWidth="1"/>
    <col min="3" max="3" width="67.42578125" customWidth="1"/>
    <col min="4" max="4" width="11.42578125" style="32" customWidth="1"/>
    <col min="5" max="5" width="16.85546875" customWidth="1"/>
  </cols>
  <sheetData>
    <row r="1" spans="1:6" x14ac:dyDescent="0.25">
      <c r="A1" s="45" t="s">
        <v>246</v>
      </c>
      <c r="B1" s="45"/>
      <c r="C1" s="45"/>
      <c r="D1" s="45"/>
      <c r="E1" s="45"/>
      <c r="F1" s="4"/>
    </row>
    <row r="2" spans="1:6" x14ac:dyDescent="0.25">
      <c r="A2" s="46" t="s">
        <v>252</v>
      </c>
      <c r="B2" s="46"/>
      <c r="C2" s="46"/>
      <c r="D2" s="46"/>
      <c r="E2" s="46"/>
      <c r="F2" s="4"/>
    </row>
    <row r="3" spans="1:6" x14ac:dyDescent="0.25">
      <c r="A3" s="1"/>
      <c r="B3" s="1"/>
      <c r="C3" s="2"/>
      <c r="D3" s="1"/>
      <c r="E3" s="3"/>
      <c r="F3" s="4"/>
    </row>
    <row r="4" spans="1:6" s="28" customFormat="1" ht="37.5" customHeight="1" x14ac:dyDescent="0.25">
      <c r="A4" s="33" t="s">
        <v>0</v>
      </c>
      <c r="B4" s="33" t="s">
        <v>251</v>
      </c>
      <c r="C4" s="33" t="s">
        <v>250</v>
      </c>
      <c r="D4" s="33" t="s">
        <v>1</v>
      </c>
      <c r="E4" s="41" t="s">
        <v>2</v>
      </c>
      <c r="F4" s="11"/>
    </row>
    <row r="5" spans="1:6" s="28" customFormat="1" ht="25.5" customHeight="1" x14ac:dyDescent="0.25">
      <c r="A5" s="16">
        <v>1</v>
      </c>
      <c r="B5" s="21" t="s">
        <v>155</v>
      </c>
      <c r="C5" s="21" t="s">
        <v>184</v>
      </c>
      <c r="D5" s="30" t="s">
        <v>3</v>
      </c>
      <c r="E5" s="24">
        <f>1+2</f>
        <v>3</v>
      </c>
      <c r="F5" s="42"/>
    </row>
    <row r="6" spans="1:6" s="28" customFormat="1" ht="105.75" customHeight="1" x14ac:dyDescent="0.25">
      <c r="A6" s="16">
        <v>2</v>
      </c>
      <c r="B6" s="7" t="s">
        <v>7</v>
      </c>
      <c r="C6" s="17" t="s">
        <v>145</v>
      </c>
      <c r="D6" s="5" t="s">
        <v>3</v>
      </c>
      <c r="E6" s="14">
        <v>10</v>
      </c>
      <c r="F6" s="42"/>
    </row>
    <row r="7" spans="1:6" s="28" customFormat="1" ht="60.75" customHeight="1" x14ac:dyDescent="0.25">
      <c r="A7" s="16">
        <v>3</v>
      </c>
      <c r="B7" s="7" t="s">
        <v>9</v>
      </c>
      <c r="C7" s="7" t="s">
        <v>10</v>
      </c>
      <c r="D7" s="5" t="s">
        <v>8</v>
      </c>
      <c r="E7" s="14">
        <f>12+38</f>
        <v>50</v>
      </c>
      <c r="F7" s="42"/>
    </row>
    <row r="8" spans="1:6" s="28" customFormat="1" ht="53.25" customHeight="1" x14ac:dyDescent="0.25">
      <c r="A8" s="16">
        <v>4</v>
      </c>
      <c r="B8" s="21" t="s">
        <v>11</v>
      </c>
      <c r="C8" s="21" t="s">
        <v>206</v>
      </c>
      <c r="D8" s="16" t="s">
        <v>3</v>
      </c>
      <c r="E8" s="14">
        <v>12</v>
      </c>
      <c r="F8" s="25"/>
    </row>
    <row r="9" spans="1:6" s="28" customFormat="1" ht="63.75" customHeight="1" x14ac:dyDescent="0.25">
      <c r="A9" s="16">
        <v>5</v>
      </c>
      <c r="B9" s="21" t="s">
        <v>12</v>
      </c>
      <c r="C9" s="23" t="s">
        <v>207</v>
      </c>
      <c r="D9" s="5" t="s">
        <v>3</v>
      </c>
      <c r="E9" s="14">
        <f>2+1</f>
        <v>3</v>
      </c>
      <c r="F9" s="25"/>
    </row>
    <row r="10" spans="1:6" s="28" customFormat="1" ht="29.25" customHeight="1" x14ac:dyDescent="0.25">
      <c r="A10" s="16">
        <v>6</v>
      </c>
      <c r="B10" s="7" t="s">
        <v>13</v>
      </c>
      <c r="C10" s="29" t="s">
        <v>208</v>
      </c>
      <c r="D10" s="19" t="s">
        <v>14</v>
      </c>
      <c r="E10" s="6">
        <v>2000</v>
      </c>
      <c r="F10" s="42"/>
    </row>
    <row r="11" spans="1:6" s="28" customFormat="1" ht="29.25" customHeight="1" x14ac:dyDescent="0.25">
      <c r="A11" s="16">
        <v>7</v>
      </c>
      <c r="B11" s="7" t="s">
        <v>15</v>
      </c>
      <c r="C11" s="7" t="s">
        <v>16</v>
      </c>
      <c r="D11" s="5" t="s">
        <v>21</v>
      </c>
      <c r="E11" s="14">
        <f>8+62</f>
        <v>70</v>
      </c>
      <c r="F11" s="25"/>
    </row>
    <row r="12" spans="1:6" s="28" customFormat="1" ht="29.25" customHeight="1" x14ac:dyDescent="0.25">
      <c r="A12" s="16">
        <v>8</v>
      </c>
      <c r="B12" s="17" t="s">
        <v>18</v>
      </c>
      <c r="C12" s="17" t="s">
        <v>185</v>
      </c>
      <c r="D12" s="5" t="s">
        <v>21</v>
      </c>
      <c r="E12" s="17">
        <v>5</v>
      </c>
      <c r="F12" s="11"/>
    </row>
    <row r="13" spans="1:6" s="28" customFormat="1" ht="29.25" customHeight="1" x14ac:dyDescent="0.25">
      <c r="A13" s="16">
        <v>9</v>
      </c>
      <c r="B13" s="7" t="s">
        <v>20</v>
      </c>
      <c r="C13" s="17" t="s">
        <v>159</v>
      </c>
      <c r="D13" s="5" t="s">
        <v>21</v>
      </c>
      <c r="E13" s="14">
        <v>4</v>
      </c>
      <c r="F13" s="26"/>
    </row>
    <row r="14" spans="1:6" s="28" customFormat="1" ht="48.75" customHeight="1" x14ac:dyDescent="0.25">
      <c r="A14" s="16">
        <v>10</v>
      </c>
      <c r="B14" s="7" t="s">
        <v>22</v>
      </c>
      <c r="C14" s="17" t="s">
        <v>209</v>
      </c>
      <c r="D14" s="10" t="s">
        <v>23</v>
      </c>
      <c r="E14" s="14">
        <v>10</v>
      </c>
      <c r="F14" s="42"/>
    </row>
    <row r="15" spans="1:6" s="28" customFormat="1" ht="46.5" customHeight="1" x14ac:dyDescent="0.25">
      <c r="A15" s="16">
        <v>11</v>
      </c>
      <c r="B15" s="21" t="s">
        <v>24</v>
      </c>
      <c r="C15" s="23" t="s">
        <v>25</v>
      </c>
      <c r="D15" s="16" t="s">
        <v>21</v>
      </c>
      <c r="E15" s="14">
        <v>2</v>
      </c>
      <c r="F15" s="25"/>
    </row>
    <row r="16" spans="1:6" s="28" customFormat="1" ht="31.5" customHeight="1" x14ac:dyDescent="0.25">
      <c r="A16" s="16">
        <v>12</v>
      </c>
      <c r="B16" s="7" t="s">
        <v>26</v>
      </c>
      <c r="C16" s="17" t="s">
        <v>210</v>
      </c>
      <c r="D16" s="10" t="s">
        <v>23</v>
      </c>
      <c r="E16" s="14">
        <v>10</v>
      </c>
      <c r="F16" s="42"/>
    </row>
    <row r="17" spans="1:6" s="28" customFormat="1" ht="31.5" customHeight="1" x14ac:dyDescent="0.25">
      <c r="A17" s="16">
        <v>13</v>
      </c>
      <c r="B17" s="17" t="s">
        <v>146</v>
      </c>
      <c r="C17" s="17" t="s">
        <v>205</v>
      </c>
      <c r="D17" s="5" t="s">
        <v>23</v>
      </c>
      <c r="E17" s="17">
        <v>10</v>
      </c>
      <c r="F17" s="11"/>
    </row>
    <row r="18" spans="1:6" s="28" customFormat="1" ht="48" customHeight="1" x14ac:dyDescent="0.25">
      <c r="A18" s="16">
        <v>14</v>
      </c>
      <c r="B18" s="7" t="s">
        <v>28</v>
      </c>
      <c r="C18" s="7" t="s">
        <v>29</v>
      </c>
      <c r="D18" s="5" t="s">
        <v>30</v>
      </c>
      <c r="E18" s="14">
        <f>10+1</f>
        <v>11</v>
      </c>
      <c r="F18" s="42"/>
    </row>
    <row r="19" spans="1:6" s="28" customFormat="1" ht="114.75" customHeight="1" x14ac:dyDescent="0.25">
      <c r="A19" s="16">
        <v>15</v>
      </c>
      <c r="B19" s="7" t="s">
        <v>31</v>
      </c>
      <c r="C19" s="7" t="s">
        <v>32</v>
      </c>
      <c r="D19" s="5" t="s">
        <v>3</v>
      </c>
      <c r="E19" s="14">
        <v>33</v>
      </c>
      <c r="F19" s="11"/>
    </row>
    <row r="20" spans="1:6" s="28" customFormat="1" ht="114.75" customHeight="1" x14ac:dyDescent="0.25">
      <c r="A20" s="16">
        <v>16</v>
      </c>
      <c r="B20" s="7" t="s">
        <v>33</v>
      </c>
      <c r="C20" s="7" t="s">
        <v>34</v>
      </c>
      <c r="D20" s="10" t="s">
        <v>4</v>
      </c>
      <c r="E20" s="14">
        <v>35</v>
      </c>
      <c r="F20" s="11"/>
    </row>
    <row r="21" spans="1:6" s="28" customFormat="1" ht="122.25" customHeight="1" x14ac:dyDescent="0.25">
      <c r="A21" s="16">
        <v>17</v>
      </c>
      <c r="B21" s="17" t="s">
        <v>35</v>
      </c>
      <c r="C21" s="7" t="s">
        <v>211</v>
      </c>
      <c r="D21" s="10" t="s">
        <v>4</v>
      </c>
      <c r="E21" s="14">
        <f>15+5</f>
        <v>20</v>
      </c>
      <c r="F21" s="26"/>
    </row>
    <row r="22" spans="1:6" s="28" customFormat="1" ht="71.25" customHeight="1" x14ac:dyDescent="0.25">
      <c r="A22" s="16">
        <v>18</v>
      </c>
      <c r="B22" s="17" t="s">
        <v>165</v>
      </c>
      <c r="C22" s="17" t="s">
        <v>212</v>
      </c>
      <c r="D22" s="5" t="s">
        <v>3</v>
      </c>
      <c r="E22" s="17">
        <f>15+45</f>
        <v>60</v>
      </c>
      <c r="F22" s="11"/>
    </row>
    <row r="23" spans="1:6" s="28" customFormat="1" ht="78" customHeight="1" x14ac:dyDescent="0.25">
      <c r="A23" s="16">
        <v>19</v>
      </c>
      <c r="B23" s="17" t="s">
        <v>166</v>
      </c>
      <c r="C23" s="17" t="s">
        <v>213</v>
      </c>
      <c r="D23" s="5" t="s">
        <v>3</v>
      </c>
      <c r="E23" s="17">
        <f>15+18</f>
        <v>33</v>
      </c>
      <c r="F23" s="11"/>
    </row>
    <row r="24" spans="1:6" s="28" customFormat="1" ht="49.5" customHeight="1" x14ac:dyDescent="0.25">
      <c r="A24" s="16">
        <v>20</v>
      </c>
      <c r="B24" s="18" t="s">
        <v>156</v>
      </c>
      <c r="C24" s="27" t="s">
        <v>214</v>
      </c>
      <c r="D24" s="30" t="s">
        <v>3</v>
      </c>
      <c r="E24" s="24">
        <f>1+3</f>
        <v>4</v>
      </c>
      <c r="F24" s="42"/>
    </row>
    <row r="25" spans="1:6" s="28" customFormat="1" ht="49.5" customHeight="1" x14ac:dyDescent="0.25">
      <c r="A25" s="16">
        <v>21</v>
      </c>
      <c r="B25" s="18" t="s">
        <v>157</v>
      </c>
      <c r="C25" s="27" t="s">
        <v>215</v>
      </c>
      <c r="D25" s="30" t="s">
        <v>3</v>
      </c>
      <c r="E25" s="24">
        <v>4</v>
      </c>
      <c r="F25" s="42"/>
    </row>
    <row r="26" spans="1:6" s="28" customFormat="1" ht="91.5" customHeight="1" x14ac:dyDescent="0.25">
      <c r="A26" s="16">
        <v>22</v>
      </c>
      <c r="B26" s="11" t="s">
        <v>217</v>
      </c>
      <c r="C26" s="7" t="s">
        <v>36</v>
      </c>
      <c r="D26" s="5" t="s">
        <v>37</v>
      </c>
      <c r="E26" s="14">
        <v>600</v>
      </c>
      <c r="F26" s="25"/>
    </row>
    <row r="27" spans="1:6" s="28" customFormat="1" ht="114.75" customHeight="1" x14ac:dyDescent="0.25">
      <c r="A27" s="16">
        <v>23</v>
      </c>
      <c r="B27" s="7" t="s">
        <v>218</v>
      </c>
      <c r="C27" s="7" t="s">
        <v>38</v>
      </c>
      <c r="D27" s="5" t="s">
        <v>37</v>
      </c>
      <c r="E27" s="14">
        <f>3000+3000</f>
        <v>6000</v>
      </c>
      <c r="F27" s="25"/>
    </row>
    <row r="28" spans="1:6" s="28" customFormat="1" ht="85.5" customHeight="1" x14ac:dyDescent="0.25">
      <c r="A28" s="16">
        <v>24</v>
      </c>
      <c r="B28" s="11" t="s">
        <v>216</v>
      </c>
      <c r="C28" s="7" t="s">
        <v>39</v>
      </c>
      <c r="D28" s="5" t="s">
        <v>37</v>
      </c>
      <c r="E28" s="14">
        <v>1008</v>
      </c>
      <c r="F28" s="25"/>
    </row>
    <row r="29" spans="1:6" s="28" customFormat="1" ht="93" customHeight="1" x14ac:dyDescent="0.25">
      <c r="A29" s="16">
        <v>25</v>
      </c>
      <c r="B29" s="7" t="s">
        <v>219</v>
      </c>
      <c r="C29" s="7" t="s">
        <v>40</v>
      </c>
      <c r="D29" s="5" t="s">
        <v>37</v>
      </c>
      <c r="E29" s="14">
        <v>2000</v>
      </c>
      <c r="F29" s="25"/>
    </row>
    <row r="30" spans="1:6" s="28" customFormat="1" ht="27.75" customHeight="1" x14ac:dyDescent="0.25">
      <c r="A30" s="16">
        <v>26</v>
      </c>
      <c r="B30" s="7" t="s">
        <v>41</v>
      </c>
      <c r="C30" s="7" t="s">
        <v>42</v>
      </c>
      <c r="D30" s="5" t="s">
        <v>43</v>
      </c>
      <c r="E30" s="14">
        <v>60</v>
      </c>
      <c r="F30" s="25"/>
    </row>
    <row r="31" spans="1:6" s="28" customFormat="1" ht="27.75" customHeight="1" x14ac:dyDescent="0.25">
      <c r="A31" s="16">
        <v>27</v>
      </c>
      <c r="B31" s="7" t="s">
        <v>44</v>
      </c>
      <c r="C31" s="17" t="s">
        <v>163</v>
      </c>
      <c r="D31" s="5" t="s">
        <v>43</v>
      </c>
      <c r="E31" s="14">
        <v>12</v>
      </c>
      <c r="F31" s="26"/>
    </row>
    <row r="32" spans="1:6" s="28" customFormat="1" ht="66" customHeight="1" x14ac:dyDescent="0.25">
      <c r="A32" s="16">
        <v>28</v>
      </c>
      <c r="B32" s="18" t="s">
        <v>220</v>
      </c>
      <c r="C32" s="29" t="s">
        <v>247</v>
      </c>
      <c r="D32" s="30" t="s">
        <v>3</v>
      </c>
      <c r="E32" s="20">
        <v>8</v>
      </c>
      <c r="F32" s="42"/>
    </row>
    <row r="33" spans="1:6" s="28" customFormat="1" ht="77.25" customHeight="1" x14ac:dyDescent="0.25">
      <c r="A33" s="16">
        <v>29</v>
      </c>
      <c r="B33" s="7" t="s">
        <v>45</v>
      </c>
      <c r="C33" s="17" t="s">
        <v>147</v>
      </c>
      <c r="D33" s="5" t="s">
        <v>3</v>
      </c>
      <c r="E33" s="14">
        <v>10</v>
      </c>
      <c r="F33" s="42"/>
    </row>
    <row r="34" spans="1:6" s="28" customFormat="1" ht="87" customHeight="1" x14ac:dyDescent="0.25">
      <c r="A34" s="16">
        <v>30</v>
      </c>
      <c r="B34" s="7" t="s">
        <v>46</v>
      </c>
      <c r="C34" s="17" t="s">
        <v>148</v>
      </c>
      <c r="D34" s="5" t="s">
        <v>3</v>
      </c>
      <c r="E34" s="14">
        <v>20</v>
      </c>
      <c r="F34" s="42"/>
    </row>
    <row r="35" spans="1:6" s="28" customFormat="1" ht="64.5" customHeight="1" x14ac:dyDescent="0.25">
      <c r="A35" s="16">
        <v>31</v>
      </c>
      <c r="B35" s="10" t="s">
        <v>47</v>
      </c>
      <c r="C35" s="7" t="s">
        <v>48</v>
      </c>
      <c r="D35" s="5" t="s">
        <v>17</v>
      </c>
      <c r="E35" s="14">
        <v>30</v>
      </c>
      <c r="F35" s="26"/>
    </row>
    <row r="36" spans="1:6" s="28" customFormat="1" ht="67.5" customHeight="1" x14ac:dyDescent="0.25">
      <c r="A36" s="16">
        <v>32</v>
      </c>
      <c r="B36" s="7" t="s">
        <v>49</v>
      </c>
      <c r="C36" s="7" t="s">
        <v>50</v>
      </c>
      <c r="D36" s="5" t="s">
        <v>17</v>
      </c>
      <c r="E36" s="14">
        <f>14+16</f>
        <v>30</v>
      </c>
      <c r="F36" s="26"/>
    </row>
    <row r="37" spans="1:6" s="28" customFormat="1" ht="94.5" customHeight="1" x14ac:dyDescent="0.25">
      <c r="A37" s="16">
        <v>33</v>
      </c>
      <c r="B37" s="18" t="s">
        <v>175</v>
      </c>
      <c r="C37" s="17" t="s">
        <v>173</v>
      </c>
      <c r="D37" s="13" t="s">
        <v>23</v>
      </c>
      <c r="E37" s="14">
        <f>30+20</f>
        <v>50</v>
      </c>
      <c r="F37" s="42"/>
    </row>
    <row r="38" spans="1:6" s="28" customFormat="1" ht="91.5" customHeight="1" x14ac:dyDescent="0.25">
      <c r="A38" s="16">
        <v>34</v>
      </c>
      <c r="B38" s="18" t="s">
        <v>176</v>
      </c>
      <c r="C38" s="7" t="s">
        <v>174</v>
      </c>
      <c r="D38" s="13" t="s">
        <v>23</v>
      </c>
      <c r="E38" s="14">
        <f>150+150</f>
        <v>300</v>
      </c>
      <c r="F38" s="42"/>
    </row>
    <row r="39" spans="1:6" s="28" customFormat="1" ht="70.5" customHeight="1" x14ac:dyDescent="0.25">
      <c r="A39" s="16">
        <v>35</v>
      </c>
      <c r="B39" s="7" t="s">
        <v>51</v>
      </c>
      <c r="C39" s="17" t="s">
        <v>143</v>
      </c>
      <c r="D39" s="5" t="s">
        <v>8</v>
      </c>
      <c r="E39" s="14">
        <v>40</v>
      </c>
      <c r="F39" s="26"/>
    </row>
    <row r="40" spans="1:6" s="28" customFormat="1" ht="69" customHeight="1" x14ac:dyDescent="0.25">
      <c r="A40" s="16">
        <v>36</v>
      </c>
      <c r="B40" s="17" t="s">
        <v>222</v>
      </c>
      <c r="C40" s="17" t="s">
        <v>221</v>
      </c>
      <c r="D40" s="5" t="s">
        <v>3</v>
      </c>
      <c r="E40" s="17">
        <v>3</v>
      </c>
      <c r="F40" s="11"/>
    </row>
    <row r="41" spans="1:6" s="28" customFormat="1" ht="46.5" customHeight="1" x14ac:dyDescent="0.25">
      <c r="A41" s="16">
        <v>37</v>
      </c>
      <c r="B41" s="7" t="s">
        <v>52</v>
      </c>
      <c r="C41" s="7" t="s">
        <v>53</v>
      </c>
      <c r="D41" s="5" t="s">
        <v>19</v>
      </c>
      <c r="E41" s="14">
        <f>40+10</f>
        <v>50</v>
      </c>
      <c r="F41" s="26"/>
    </row>
    <row r="42" spans="1:6" s="28" customFormat="1" ht="174.75" customHeight="1" x14ac:dyDescent="0.25">
      <c r="A42" s="16">
        <v>38</v>
      </c>
      <c r="B42" s="21" t="s">
        <v>55</v>
      </c>
      <c r="C42" s="29" t="s">
        <v>223</v>
      </c>
      <c r="D42" s="30" t="s">
        <v>3</v>
      </c>
      <c r="E42" s="37">
        <v>25</v>
      </c>
      <c r="F42" s="42"/>
    </row>
    <row r="43" spans="1:6" s="28" customFormat="1" ht="48.75" customHeight="1" x14ac:dyDescent="0.25">
      <c r="A43" s="16">
        <v>39</v>
      </c>
      <c r="B43" s="7" t="s">
        <v>56</v>
      </c>
      <c r="C43" s="7" t="s">
        <v>241</v>
      </c>
      <c r="D43" s="19" t="s">
        <v>3</v>
      </c>
      <c r="E43" s="6">
        <f>14+14</f>
        <v>28</v>
      </c>
      <c r="F43" s="42"/>
    </row>
    <row r="44" spans="1:6" s="28" customFormat="1" ht="106.5" customHeight="1" x14ac:dyDescent="0.25">
      <c r="A44" s="16">
        <v>40</v>
      </c>
      <c r="B44" s="7" t="s">
        <v>57</v>
      </c>
      <c r="C44" s="7" t="s">
        <v>227</v>
      </c>
      <c r="D44" s="19" t="s">
        <v>3</v>
      </c>
      <c r="E44" s="6">
        <f>2+110</f>
        <v>112</v>
      </c>
      <c r="F44" s="42"/>
    </row>
    <row r="45" spans="1:6" s="28" customFormat="1" ht="42" customHeight="1" x14ac:dyDescent="0.25">
      <c r="A45" s="16">
        <v>41</v>
      </c>
      <c r="B45" s="7" t="s">
        <v>58</v>
      </c>
      <c r="C45" s="7" t="s">
        <v>239</v>
      </c>
      <c r="D45" s="19" t="s">
        <v>3</v>
      </c>
      <c r="E45" s="6">
        <f>13+30</f>
        <v>43</v>
      </c>
      <c r="F45" s="42"/>
    </row>
    <row r="46" spans="1:6" s="28" customFormat="1" ht="158.25" customHeight="1" x14ac:dyDescent="0.25">
      <c r="A46" s="16">
        <v>42</v>
      </c>
      <c r="B46" s="7" t="s">
        <v>59</v>
      </c>
      <c r="C46" s="7" t="s">
        <v>226</v>
      </c>
      <c r="D46" s="19" t="s">
        <v>3</v>
      </c>
      <c r="E46" s="6">
        <f>13+9</f>
        <v>22</v>
      </c>
      <c r="F46" s="42"/>
    </row>
    <row r="47" spans="1:6" s="28" customFormat="1" ht="45.75" customHeight="1" x14ac:dyDescent="0.25">
      <c r="A47" s="16">
        <v>43</v>
      </c>
      <c r="B47" s="7" t="s">
        <v>60</v>
      </c>
      <c r="C47" s="7" t="s">
        <v>240</v>
      </c>
      <c r="D47" s="19" t="s">
        <v>3</v>
      </c>
      <c r="E47" s="6">
        <v>2</v>
      </c>
      <c r="F47" s="42"/>
    </row>
    <row r="48" spans="1:6" s="28" customFormat="1" ht="117.75" customHeight="1" x14ac:dyDescent="0.25">
      <c r="A48" s="16">
        <v>44</v>
      </c>
      <c r="B48" s="7" t="s">
        <v>61</v>
      </c>
      <c r="C48" s="7" t="s">
        <v>225</v>
      </c>
      <c r="D48" s="19" t="s">
        <v>3</v>
      </c>
      <c r="E48" s="6">
        <v>5</v>
      </c>
      <c r="F48" s="42"/>
    </row>
    <row r="49" spans="1:6" s="28" customFormat="1" ht="47.25" customHeight="1" x14ac:dyDescent="0.25">
      <c r="A49" s="16">
        <v>45</v>
      </c>
      <c r="B49" s="7" t="s">
        <v>62</v>
      </c>
      <c r="C49" s="7" t="s">
        <v>242</v>
      </c>
      <c r="D49" s="19" t="s">
        <v>3</v>
      </c>
      <c r="E49" s="6">
        <f>6+15</f>
        <v>21</v>
      </c>
      <c r="F49" s="42"/>
    </row>
    <row r="50" spans="1:6" s="28" customFormat="1" ht="56.25" customHeight="1" x14ac:dyDescent="0.25">
      <c r="A50" s="16">
        <v>46</v>
      </c>
      <c r="B50" s="7" t="s">
        <v>63</v>
      </c>
      <c r="C50" s="7" t="s">
        <v>243</v>
      </c>
      <c r="D50" s="19" t="s">
        <v>3</v>
      </c>
      <c r="E50" s="6">
        <f>6+15</f>
        <v>21</v>
      </c>
      <c r="F50" s="42"/>
    </row>
    <row r="51" spans="1:6" s="28" customFormat="1" ht="146.25" customHeight="1" x14ac:dyDescent="0.25">
      <c r="A51" s="16">
        <v>47</v>
      </c>
      <c r="B51" s="7" t="s">
        <v>64</v>
      </c>
      <c r="C51" s="7" t="s">
        <v>224</v>
      </c>
      <c r="D51" s="19" t="s">
        <v>3</v>
      </c>
      <c r="E51" s="6">
        <f>2+131</f>
        <v>133</v>
      </c>
      <c r="F51" s="42"/>
    </row>
    <row r="52" spans="1:6" s="28" customFormat="1" ht="36.75" customHeight="1" x14ac:dyDescent="0.25">
      <c r="A52" s="16">
        <v>48</v>
      </c>
      <c r="B52" s="17" t="s">
        <v>162</v>
      </c>
      <c r="C52" s="17" t="s">
        <v>244</v>
      </c>
      <c r="D52" s="5" t="s">
        <v>3</v>
      </c>
      <c r="E52" s="17">
        <f>27+60</f>
        <v>87</v>
      </c>
      <c r="F52" s="11"/>
    </row>
    <row r="53" spans="1:6" s="28" customFormat="1" ht="43.5" customHeight="1" x14ac:dyDescent="0.25">
      <c r="A53" s="16">
        <v>49</v>
      </c>
      <c r="B53" s="21" t="s">
        <v>65</v>
      </c>
      <c r="C53" s="21" t="s">
        <v>66</v>
      </c>
      <c r="D53" s="30" t="s">
        <v>3</v>
      </c>
      <c r="E53" s="24">
        <f>1+1</f>
        <v>2</v>
      </c>
      <c r="F53" s="42"/>
    </row>
    <row r="54" spans="1:6" s="28" customFormat="1" ht="41.25" customHeight="1" x14ac:dyDescent="0.25">
      <c r="A54" s="16">
        <v>50</v>
      </c>
      <c r="B54" s="7" t="s">
        <v>67</v>
      </c>
      <c r="C54" s="7" t="s">
        <v>68</v>
      </c>
      <c r="D54" s="5" t="s">
        <v>3</v>
      </c>
      <c r="E54" s="14">
        <f>40+20</f>
        <v>60</v>
      </c>
      <c r="F54" s="25"/>
    </row>
    <row r="55" spans="1:6" s="28" customFormat="1" ht="69.75" customHeight="1" x14ac:dyDescent="0.25">
      <c r="A55" s="16">
        <v>51</v>
      </c>
      <c r="B55" s="7" t="s">
        <v>69</v>
      </c>
      <c r="C55" s="7" t="s">
        <v>70</v>
      </c>
      <c r="D55" s="5" t="s">
        <v>30</v>
      </c>
      <c r="E55" s="14">
        <v>10</v>
      </c>
      <c r="F55" s="26"/>
    </row>
    <row r="56" spans="1:6" s="28" customFormat="1" ht="108" customHeight="1" x14ac:dyDescent="0.25">
      <c r="A56" s="16">
        <v>52</v>
      </c>
      <c r="B56" s="7" t="s">
        <v>186</v>
      </c>
      <c r="C56" s="7" t="s">
        <v>228</v>
      </c>
      <c r="D56" s="5" t="s">
        <v>71</v>
      </c>
      <c r="E56" s="14">
        <v>55000</v>
      </c>
      <c r="F56" s="11"/>
    </row>
    <row r="57" spans="1:6" s="28" customFormat="1" ht="45" customHeight="1" x14ac:dyDescent="0.25">
      <c r="A57" s="16">
        <v>53</v>
      </c>
      <c r="B57" s="18" t="s">
        <v>158</v>
      </c>
      <c r="C57" s="21" t="s">
        <v>72</v>
      </c>
      <c r="D57" s="30" t="s">
        <v>3</v>
      </c>
      <c r="E57" s="24">
        <f>1+1</f>
        <v>2</v>
      </c>
      <c r="F57" s="42"/>
    </row>
    <row r="58" spans="1:6" s="28" customFormat="1" ht="36" customHeight="1" x14ac:dyDescent="0.25">
      <c r="A58" s="16">
        <v>54</v>
      </c>
      <c r="B58" s="7" t="s">
        <v>73</v>
      </c>
      <c r="C58" s="23" t="s">
        <v>74</v>
      </c>
      <c r="D58" s="5" t="s">
        <v>54</v>
      </c>
      <c r="E58" s="14">
        <v>1000</v>
      </c>
      <c r="F58" s="11"/>
    </row>
    <row r="59" spans="1:6" s="28" customFormat="1" ht="40.5" customHeight="1" x14ac:dyDescent="0.25">
      <c r="A59" s="16">
        <v>55</v>
      </c>
      <c r="B59" s="7" t="s">
        <v>75</v>
      </c>
      <c r="C59" s="23" t="s">
        <v>76</v>
      </c>
      <c r="D59" s="5" t="s">
        <v>27</v>
      </c>
      <c r="E59" s="14">
        <v>2000</v>
      </c>
      <c r="F59" s="11"/>
    </row>
    <row r="60" spans="1:6" s="28" customFormat="1" ht="99" customHeight="1" x14ac:dyDescent="0.25">
      <c r="A60" s="16">
        <v>56</v>
      </c>
      <c r="B60" s="7" t="s">
        <v>77</v>
      </c>
      <c r="C60" s="7" t="s">
        <v>78</v>
      </c>
      <c r="D60" s="5" t="s">
        <v>79</v>
      </c>
      <c r="E60" s="14">
        <f>1200+600</f>
        <v>1800</v>
      </c>
      <c r="F60" s="11"/>
    </row>
    <row r="61" spans="1:6" s="28" customFormat="1" ht="54.75" customHeight="1" x14ac:dyDescent="0.25">
      <c r="A61" s="16">
        <v>57</v>
      </c>
      <c r="B61" s="17" t="s">
        <v>80</v>
      </c>
      <c r="C61" s="17" t="s">
        <v>153</v>
      </c>
      <c r="D61" s="5" t="s">
        <v>79</v>
      </c>
      <c r="E61" s="17">
        <v>800</v>
      </c>
      <c r="F61" s="11"/>
    </row>
    <row r="62" spans="1:6" s="28" customFormat="1" ht="180.75" customHeight="1" x14ac:dyDescent="0.25">
      <c r="A62" s="16">
        <v>58</v>
      </c>
      <c r="B62" s="7" t="s">
        <v>81</v>
      </c>
      <c r="C62" s="35" t="s">
        <v>82</v>
      </c>
      <c r="D62" s="5" t="s">
        <v>79</v>
      </c>
      <c r="E62" s="14">
        <f>200+100</f>
        <v>300</v>
      </c>
      <c r="F62" s="11"/>
    </row>
    <row r="63" spans="1:6" s="28" customFormat="1" ht="56.25" customHeight="1" x14ac:dyDescent="0.25">
      <c r="A63" s="16">
        <v>59</v>
      </c>
      <c r="B63" s="17" t="s">
        <v>177</v>
      </c>
      <c r="C63" s="17" t="s">
        <v>149</v>
      </c>
      <c r="D63" s="5" t="s">
        <v>79</v>
      </c>
      <c r="E63" s="17">
        <f>300+300</f>
        <v>600</v>
      </c>
      <c r="F63" s="11"/>
    </row>
    <row r="64" spans="1:6" s="28" customFormat="1" ht="114.75" customHeight="1" x14ac:dyDescent="0.25">
      <c r="A64" s="16">
        <v>60</v>
      </c>
      <c r="B64" s="7" t="s">
        <v>83</v>
      </c>
      <c r="C64" s="7" t="s">
        <v>84</v>
      </c>
      <c r="D64" s="5" t="s">
        <v>79</v>
      </c>
      <c r="E64" s="14">
        <v>500</v>
      </c>
      <c r="F64" s="11"/>
    </row>
    <row r="65" spans="1:6" s="28" customFormat="1" ht="97.5" customHeight="1" x14ac:dyDescent="0.25">
      <c r="A65" s="16">
        <v>61</v>
      </c>
      <c r="B65" s="7" t="s">
        <v>85</v>
      </c>
      <c r="C65" s="7" t="s">
        <v>86</v>
      </c>
      <c r="D65" s="5" t="s">
        <v>79</v>
      </c>
      <c r="E65" s="14">
        <f>1200+600</f>
        <v>1800</v>
      </c>
      <c r="F65" s="11"/>
    </row>
    <row r="66" spans="1:6" s="28" customFormat="1" ht="96" customHeight="1" x14ac:dyDescent="0.25">
      <c r="A66" s="16">
        <v>62</v>
      </c>
      <c r="B66" s="7" t="s">
        <v>87</v>
      </c>
      <c r="C66" s="7" t="s">
        <v>88</v>
      </c>
      <c r="D66" s="5" t="s">
        <v>79</v>
      </c>
      <c r="E66" s="14">
        <f>1400+600</f>
        <v>2000</v>
      </c>
      <c r="F66" s="11"/>
    </row>
    <row r="67" spans="1:6" s="28" customFormat="1" ht="56.25" customHeight="1" x14ac:dyDescent="0.25">
      <c r="A67" s="16">
        <v>63</v>
      </c>
      <c r="B67" s="17" t="s">
        <v>89</v>
      </c>
      <c r="C67" s="17" t="s">
        <v>151</v>
      </c>
      <c r="D67" s="5" t="s">
        <v>79</v>
      </c>
      <c r="E67" s="17">
        <f>400+200</f>
        <v>600</v>
      </c>
      <c r="F67" s="11"/>
    </row>
    <row r="68" spans="1:6" s="28" customFormat="1" ht="55.5" customHeight="1" x14ac:dyDescent="0.25">
      <c r="A68" s="16">
        <v>64</v>
      </c>
      <c r="B68" s="17" t="s">
        <v>90</v>
      </c>
      <c r="C68" s="17" t="s">
        <v>152</v>
      </c>
      <c r="D68" s="5" t="s">
        <v>79</v>
      </c>
      <c r="E68" s="17">
        <f>300+450</f>
        <v>750</v>
      </c>
      <c r="F68" s="11"/>
    </row>
    <row r="69" spans="1:6" s="28" customFormat="1" ht="50.25" customHeight="1" x14ac:dyDescent="0.25">
      <c r="A69" s="16">
        <v>65</v>
      </c>
      <c r="B69" s="17" t="s">
        <v>91</v>
      </c>
      <c r="C69" s="17" t="s">
        <v>150</v>
      </c>
      <c r="D69" s="5" t="s">
        <v>79</v>
      </c>
      <c r="E69" s="17">
        <f>300+450</f>
        <v>750</v>
      </c>
      <c r="F69" s="11"/>
    </row>
    <row r="70" spans="1:6" s="28" customFormat="1" ht="84" customHeight="1" x14ac:dyDescent="0.25">
      <c r="A70" s="16">
        <v>66</v>
      </c>
      <c r="B70" s="7" t="s">
        <v>92</v>
      </c>
      <c r="C70" s="7" t="s">
        <v>93</v>
      </c>
      <c r="D70" s="5" t="s">
        <v>79</v>
      </c>
      <c r="E70" s="14">
        <f>1200+600</f>
        <v>1800</v>
      </c>
      <c r="F70" s="11"/>
    </row>
    <row r="71" spans="1:6" s="28" customFormat="1" ht="150" customHeight="1" x14ac:dyDescent="0.25">
      <c r="A71" s="16">
        <v>67</v>
      </c>
      <c r="B71" s="17" t="s">
        <v>94</v>
      </c>
      <c r="C71" s="29" t="s">
        <v>187</v>
      </c>
      <c r="D71" s="5" t="s">
        <v>79</v>
      </c>
      <c r="E71" s="17">
        <f>200+100</f>
        <v>300</v>
      </c>
      <c r="F71" s="11"/>
    </row>
    <row r="72" spans="1:6" s="28" customFormat="1" ht="180" customHeight="1" x14ac:dyDescent="0.25">
      <c r="A72" s="16">
        <v>68</v>
      </c>
      <c r="B72" s="7" t="s">
        <v>95</v>
      </c>
      <c r="C72" s="7" t="s">
        <v>96</v>
      </c>
      <c r="D72" s="5" t="s">
        <v>79</v>
      </c>
      <c r="E72" s="14">
        <v>500</v>
      </c>
      <c r="F72" s="11"/>
    </row>
    <row r="73" spans="1:6" s="28" customFormat="1" ht="56.25" customHeight="1" x14ac:dyDescent="0.25">
      <c r="A73" s="16">
        <v>69</v>
      </c>
      <c r="B73" s="17" t="s">
        <v>97</v>
      </c>
      <c r="C73" s="29" t="s">
        <v>154</v>
      </c>
      <c r="D73" s="5" t="s">
        <v>79</v>
      </c>
      <c r="E73" s="17">
        <v>500</v>
      </c>
      <c r="F73" s="11"/>
    </row>
    <row r="74" spans="1:6" s="28" customFormat="1" ht="33" customHeight="1" x14ac:dyDescent="0.25">
      <c r="A74" s="16">
        <v>70</v>
      </c>
      <c r="B74" s="21" t="s">
        <v>229</v>
      </c>
      <c r="C74" s="21" t="s">
        <v>230</v>
      </c>
      <c r="D74" s="30" t="s">
        <v>30</v>
      </c>
      <c r="E74" s="24">
        <v>2</v>
      </c>
      <c r="F74" s="42"/>
    </row>
    <row r="75" spans="1:6" s="28" customFormat="1" ht="60.75" customHeight="1" x14ac:dyDescent="0.25">
      <c r="A75" s="16">
        <v>71</v>
      </c>
      <c r="B75" s="7" t="s">
        <v>98</v>
      </c>
      <c r="C75" s="7" t="s">
        <v>99</v>
      </c>
      <c r="D75" s="5" t="s">
        <v>37</v>
      </c>
      <c r="E75" s="14">
        <f>320+680</f>
        <v>1000</v>
      </c>
      <c r="F75" s="11"/>
    </row>
    <row r="76" spans="1:6" s="28" customFormat="1" ht="33.75" customHeight="1" x14ac:dyDescent="0.25">
      <c r="A76" s="16">
        <v>72</v>
      </c>
      <c r="B76" s="17" t="s">
        <v>100</v>
      </c>
      <c r="C76" s="17" t="s">
        <v>164</v>
      </c>
      <c r="D76" s="5" t="s">
        <v>21</v>
      </c>
      <c r="E76" s="17">
        <v>1</v>
      </c>
      <c r="F76" s="11"/>
    </row>
    <row r="77" spans="1:6" s="28" customFormat="1" ht="23.25" customHeight="1" x14ac:dyDescent="0.25">
      <c r="A77" s="16">
        <v>73</v>
      </c>
      <c r="B77" s="21" t="s">
        <v>101</v>
      </c>
      <c r="C77" s="23" t="s">
        <v>102</v>
      </c>
      <c r="D77" s="16" t="s">
        <v>8</v>
      </c>
      <c r="E77" s="14">
        <v>1</v>
      </c>
      <c r="F77" s="42"/>
    </row>
    <row r="78" spans="1:6" s="28" customFormat="1" ht="75" customHeight="1" x14ac:dyDescent="0.25">
      <c r="A78" s="16">
        <v>74</v>
      </c>
      <c r="B78" s="7" t="s">
        <v>103</v>
      </c>
      <c r="C78" s="7" t="s">
        <v>104</v>
      </c>
      <c r="D78" s="5" t="s">
        <v>105</v>
      </c>
      <c r="E78" s="14">
        <f>5+5</f>
        <v>10</v>
      </c>
      <c r="F78" s="26"/>
    </row>
    <row r="79" spans="1:6" s="28" customFormat="1" ht="98.25" customHeight="1" x14ac:dyDescent="0.25">
      <c r="A79" s="16">
        <v>75</v>
      </c>
      <c r="B79" s="12" t="s">
        <v>231</v>
      </c>
      <c r="C79" s="7" t="s">
        <v>106</v>
      </c>
      <c r="D79" s="13" t="s">
        <v>21</v>
      </c>
      <c r="E79" s="14">
        <f>170+80</f>
        <v>250</v>
      </c>
      <c r="F79" s="26"/>
    </row>
    <row r="80" spans="1:6" s="28" customFormat="1" ht="86.25" customHeight="1" x14ac:dyDescent="0.25">
      <c r="A80" s="16">
        <v>76</v>
      </c>
      <c r="B80" s="7" t="s">
        <v>103</v>
      </c>
      <c r="C80" s="7" t="s">
        <v>107</v>
      </c>
      <c r="D80" s="5" t="s">
        <v>105</v>
      </c>
      <c r="E80" s="14">
        <v>4</v>
      </c>
      <c r="F80" s="26"/>
    </row>
    <row r="81" spans="1:6" s="28" customFormat="1" ht="90.75" customHeight="1" x14ac:dyDescent="0.25">
      <c r="A81" s="16">
        <v>77</v>
      </c>
      <c r="B81" s="12" t="s">
        <v>231</v>
      </c>
      <c r="C81" s="7" t="s">
        <v>108</v>
      </c>
      <c r="D81" s="13" t="s">
        <v>21</v>
      </c>
      <c r="E81" s="14">
        <f>120+80</f>
        <v>200</v>
      </c>
      <c r="F81" s="26"/>
    </row>
    <row r="82" spans="1:6" s="28" customFormat="1" ht="80.25" customHeight="1" x14ac:dyDescent="0.25">
      <c r="A82" s="16">
        <v>78</v>
      </c>
      <c r="B82" s="7" t="s">
        <v>231</v>
      </c>
      <c r="C82" s="7" t="s">
        <v>109</v>
      </c>
      <c r="D82" s="5" t="s">
        <v>110</v>
      </c>
      <c r="E82" s="14">
        <v>6</v>
      </c>
      <c r="F82" s="26"/>
    </row>
    <row r="83" spans="1:6" s="28" customFormat="1" ht="73.5" customHeight="1" x14ac:dyDescent="0.25">
      <c r="A83" s="16">
        <v>79</v>
      </c>
      <c r="B83" s="38" t="s">
        <v>231</v>
      </c>
      <c r="C83" s="7" t="s">
        <v>111</v>
      </c>
      <c r="D83" s="5" t="s">
        <v>112</v>
      </c>
      <c r="E83" s="14">
        <v>5</v>
      </c>
      <c r="F83" s="26"/>
    </row>
    <row r="84" spans="1:6" s="28" customFormat="1" ht="76.5" customHeight="1" x14ac:dyDescent="0.25">
      <c r="A84" s="16">
        <v>80</v>
      </c>
      <c r="B84" s="12" t="s">
        <v>103</v>
      </c>
      <c r="C84" s="7" t="s">
        <v>113</v>
      </c>
      <c r="D84" s="13" t="s">
        <v>21</v>
      </c>
      <c r="E84" s="14">
        <f>100+100</f>
        <v>200</v>
      </c>
      <c r="F84" s="26"/>
    </row>
    <row r="85" spans="1:6" s="28" customFormat="1" ht="75.75" customHeight="1" x14ac:dyDescent="0.25">
      <c r="A85" s="16">
        <v>81</v>
      </c>
      <c r="B85" s="10" t="s">
        <v>114</v>
      </c>
      <c r="C85" s="7" t="s">
        <v>115</v>
      </c>
      <c r="D85" s="5" t="s">
        <v>4</v>
      </c>
      <c r="E85" s="14">
        <f>60+35</f>
        <v>95</v>
      </c>
      <c r="F85" s="26"/>
    </row>
    <row r="86" spans="1:6" s="28" customFormat="1" ht="118.5" customHeight="1" x14ac:dyDescent="0.25">
      <c r="A86" s="16">
        <v>82</v>
      </c>
      <c r="B86" s="7" t="s">
        <v>116</v>
      </c>
      <c r="C86" s="7" t="s">
        <v>183</v>
      </c>
      <c r="D86" s="5" t="s">
        <v>3</v>
      </c>
      <c r="E86" s="14">
        <f>5+9</f>
        <v>14</v>
      </c>
      <c r="F86" s="26"/>
    </row>
    <row r="87" spans="1:6" s="28" customFormat="1" ht="90" customHeight="1" x14ac:dyDescent="0.25">
      <c r="A87" s="16">
        <v>83</v>
      </c>
      <c r="B87" s="7" t="s">
        <v>117</v>
      </c>
      <c r="C87" s="7" t="s">
        <v>118</v>
      </c>
      <c r="D87" s="5" t="s">
        <v>4</v>
      </c>
      <c r="E87" s="14">
        <f>16+24</f>
        <v>40</v>
      </c>
      <c r="F87" s="26"/>
    </row>
    <row r="88" spans="1:6" s="28" customFormat="1" ht="71.25" customHeight="1" x14ac:dyDescent="0.25">
      <c r="A88" s="16">
        <v>84</v>
      </c>
      <c r="B88" s="7" t="s">
        <v>119</v>
      </c>
      <c r="C88" s="7" t="s">
        <v>120</v>
      </c>
      <c r="D88" s="5" t="s">
        <v>4</v>
      </c>
      <c r="E88" s="14">
        <f>70+30</f>
        <v>100</v>
      </c>
      <c r="F88" s="25"/>
    </row>
    <row r="89" spans="1:6" s="28" customFormat="1" ht="108" customHeight="1" x14ac:dyDescent="0.25">
      <c r="A89" s="16">
        <v>85</v>
      </c>
      <c r="B89" s="21" t="s">
        <v>121</v>
      </c>
      <c r="C89" s="17" t="s">
        <v>144</v>
      </c>
      <c r="D89" s="16" t="s">
        <v>3</v>
      </c>
      <c r="E89" s="14">
        <v>15</v>
      </c>
      <c r="F89" s="25"/>
    </row>
    <row r="90" spans="1:6" s="28" customFormat="1" ht="66" customHeight="1" x14ac:dyDescent="0.25">
      <c r="A90" s="16">
        <v>86</v>
      </c>
      <c r="B90" s="21" t="s">
        <v>122</v>
      </c>
      <c r="C90" s="23" t="s">
        <v>123</v>
      </c>
      <c r="D90" s="16" t="s">
        <v>3</v>
      </c>
      <c r="E90" s="14">
        <v>12</v>
      </c>
      <c r="F90" s="26"/>
    </row>
    <row r="91" spans="1:6" s="28" customFormat="1" ht="54.75" customHeight="1" x14ac:dyDescent="0.25">
      <c r="A91" s="16">
        <v>87</v>
      </c>
      <c r="B91" s="7" t="s">
        <v>124</v>
      </c>
      <c r="C91" s="7" t="s">
        <v>232</v>
      </c>
      <c r="D91" s="5" t="s">
        <v>4</v>
      </c>
      <c r="E91" s="14">
        <v>20</v>
      </c>
      <c r="F91" s="42"/>
    </row>
    <row r="92" spans="1:6" s="28" customFormat="1" ht="72.75" customHeight="1" x14ac:dyDescent="0.25">
      <c r="A92" s="16">
        <v>88</v>
      </c>
      <c r="B92" s="7" t="s">
        <v>125</v>
      </c>
      <c r="C92" s="7" t="s">
        <v>126</v>
      </c>
      <c r="D92" s="5" t="s">
        <v>127</v>
      </c>
      <c r="E92" s="14">
        <f>4000+1000</f>
        <v>5000</v>
      </c>
      <c r="F92" s="26"/>
    </row>
    <row r="93" spans="1:6" s="28" customFormat="1" ht="47.25" customHeight="1" x14ac:dyDescent="0.25">
      <c r="A93" s="16">
        <v>89</v>
      </c>
      <c r="B93" s="7" t="s">
        <v>128</v>
      </c>
      <c r="C93" s="7" t="s">
        <v>129</v>
      </c>
      <c r="D93" s="5" t="s">
        <v>130</v>
      </c>
      <c r="E93" s="14">
        <f>20000+12000</f>
        <v>32000</v>
      </c>
      <c r="F93" s="26"/>
    </row>
    <row r="94" spans="1:6" s="28" customFormat="1" ht="40.5" customHeight="1" x14ac:dyDescent="0.25">
      <c r="A94" s="16">
        <v>90</v>
      </c>
      <c r="B94" s="7" t="s">
        <v>131</v>
      </c>
      <c r="C94" s="7" t="s">
        <v>132</v>
      </c>
      <c r="D94" s="5" t="s">
        <v>130</v>
      </c>
      <c r="E94" s="14">
        <f>62000+48000</f>
        <v>110000</v>
      </c>
      <c r="F94" s="11"/>
    </row>
    <row r="95" spans="1:6" s="28" customFormat="1" ht="91.5" customHeight="1" x14ac:dyDescent="0.25">
      <c r="A95" s="16">
        <v>91</v>
      </c>
      <c r="B95" s="21" t="s">
        <v>233</v>
      </c>
      <c r="C95" s="23" t="s">
        <v>138</v>
      </c>
      <c r="D95" s="5" t="s">
        <v>3</v>
      </c>
      <c r="E95" s="6">
        <v>20</v>
      </c>
      <c r="F95" s="11"/>
    </row>
    <row r="96" spans="1:6" s="28" customFormat="1" ht="81" customHeight="1" x14ac:dyDescent="0.25">
      <c r="A96" s="16">
        <v>92</v>
      </c>
      <c r="B96" s="21" t="s">
        <v>134</v>
      </c>
      <c r="C96" s="23" t="s">
        <v>139</v>
      </c>
      <c r="D96" s="5" t="s">
        <v>3</v>
      </c>
      <c r="E96" s="6">
        <v>20</v>
      </c>
      <c r="F96" s="11"/>
    </row>
    <row r="97" spans="1:6" s="28" customFormat="1" ht="54" customHeight="1" x14ac:dyDescent="0.25">
      <c r="A97" s="16">
        <v>93</v>
      </c>
      <c r="B97" s="17" t="s">
        <v>135</v>
      </c>
      <c r="C97" s="23" t="s">
        <v>140</v>
      </c>
      <c r="D97" s="5" t="s">
        <v>3</v>
      </c>
      <c r="E97" s="6">
        <v>4</v>
      </c>
      <c r="F97" s="11"/>
    </row>
    <row r="98" spans="1:6" s="28" customFormat="1" ht="66" customHeight="1" x14ac:dyDescent="0.25">
      <c r="A98" s="16">
        <v>94</v>
      </c>
      <c r="B98" s="17" t="s">
        <v>136</v>
      </c>
      <c r="C98" s="23" t="s">
        <v>141</v>
      </c>
      <c r="D98" s="5" t="s">
        <v>3</v>
      </c>
      <c r="E98" s="14">
        <v>4</v>
      </c>
      <c r="F98" s="11"/>
    </row>
    <row r="99" spans="1:6" s="28" customFormat="1" ht="60.75" customHeight="1" x14ac:dyDescent="0.25">
      <c r="A99" s="16">
        <v>95</v>
      </c>
      <c r="B99" s="17" t="s">
        <v>137</v>
      </c>
      <c r="C99" s="17" t="s">
        <v>142</v>
      </c>
      <c r="D99" s="5" t="s">
        <v>3</v>
      </c>
      <c r="E99" s="17">
        <v>4</v>
      </c>
      <c r="F99" s="11"/>
    </row>
    <row r="100" spans="1:6" s="28" customFormat="1" ht="54.75" customHeight="1" x14ac:dyDescent="0.25">
      <c r="A100" s="16">
        <v>96</v>
      </c>
      <c r="B100" s="17" t="s">
        <v>160</v>
      </c>
      <c r="C100" s="17" t="s">
        <v>161</v>
      </c>
      <c r="D100" s="5" t="s">
        <v>3</v>
      </c>
      <c r="E100" s="17">
        <v>12</v>
      </c>
      <c r="F100" s="11"/>
    </row>
    <row r="101" spans="1:6" s="28" customFormat="1" ht="82.5" customHeight="1" x14ac:dyDescent="0.25">
      <c r="A101" s="16">
        <v>97</v>
      </c>
      <c r="B101" s="17" t="s">
        <v>167</v>
      </c>
      <c r="C101" s="17" t="s">
        <v>170</v>
      </c>
      <c r="D101" s="5" t="s">
        <v>3</v>
      </c>
      <c r="E101" s="17">
        <v>60</v>
      </c>
      <c r="F101" s="11"/>
    </row>
    <row r="102" spans="1:6" s="28" customFormat="1" ht="60" customHeight="1" x14ac:dyDescent="0.25">
      <c r="A102" s="16">
        <v>98</v>
      </c>
      <c r="B102" s="17" t="s">
        <v>168</v>
      </c>
      <c r="C102" s="17" t="s">
        <v>171</v>
      </c>
      <c r="D102" s="5" t="s">
        <v>3</v>
      </c>
      <c r="E102" s="17">
        <v>7</v>
      </c>
      <c r="F102" s="11"/>
    </row>
    <row r="103" spans="1:6" s="28" customFormat="1" ht="60" customHeight="1" x14ac:dyDescent="0.25">
      <c r="A103" s="16">
        <v>99</v>
      </c>
      <c r="B103" s="17" t="s">
        <v>169</v>
      </c>
      <c r="C103" s="17" t="s">
        <v>171</v>
      </c>
      <c r="D103" s="5" t="s">
        <v>3</v>
      </c>
      <c r="E103" s="17">
        <v>20</v>
      </c>
      <c r="F103" s="11"/>
    </row>
    <row r="104" spans="1:6" s="28" customFormat="1" ht="219" customHeight="1" x14ac:dyDescent="0.25">
      <c r="A104" s="16">
        <v>100</v>
      </c>
      <c r="B104" s="17" t="s">
        <v>172</v>
      </c>
      <c r="C104" s="36" t="s">
        <v>234</v>
      </c>
      <c r="D104" s="5" t="s">
        <v>3</v>
      </c>
      <c r="E104" s="17">
        <v>500</v>
      </c>
      <c r="F104" s="11"/>
    </row>
    <row r="105" spans="1:6" s="28" customFormat="1" ht="51" customHeight="1" x14ac:dyDescent="0.25">
      <c r="A105" s="16">
        <v>101</v>
      </c>
      <c r="B105" s="17" t="s">
        <v>133</v>
      </c>
      <c r="C105" s="17" t="s">
        <v>178</v>
      </c>
      <c r="D105" s="5" t="s">
        <v>14</v>
      </c>
      <c r="E105" s="17">
        <v>12000</v>
      </c>
      <c r="F105" s="11"/>
    </row>
    <row r="106" spans="1:6" s="28" customFormat="1" ht="57.75" customHeight="1" x14ac:dyDescent="0.25">
      <c r="A106" s="16">
        <v>102</v>
      </c>
      <c r="B106" s="7" t="s">
        <v>235</v>
      </c>
      <c r="C106" s="7" t="s">
        <v>179</v>
      </c>
      <c r="D106" s="5" t="s">
        <v>180</v>
      </c>
      <c r="E106" s="17">
        <v>80</v>
      </c>
      <c r="F106" s="11"/>
    </row>
    <row r="107" spans="1:6" s="28" customFormat="1" ht="89.25" customHeight="1" x14ac:dyDescent="0.25">
      <c r="A107" s="16">
        <v>103</v>
      </c>
      <c r="B107" s="7" t="s">
        <v>181</v>
      </c>
      <c r="C107" s="7" t="s">
        <v>236</v>
      </c>
      <c r="D107" s="5" t="s">
        <v>27</v>
      </c>
      <c r="E107" s="8">
        <v>8</v>
      </c>
      <c r="F107" s="11"/>
    </row>
    <row r="108" spans="1:6" s="28" customFormat="1" ht="60.75" customHeight="1" x14ac:dyDescent="0.25">
      <c r="A108" s="16">
        <v>104</v>
      </c>
      <c r="B108" s="7" t="s">
        <v>182</v>
      </c>
      <c r="C108" s="7" t="s">
        <v>237</v>
      </c>
      <c r="D108" s="5" t="s">
        <v>27</v>
      </c>
      <c r="E108" s="8">
        <v>25</v>
      </c>
      <c r="F108" s="11"/>
    </row>
    <row r="109" spans="1:6" s="28" customFormat="1" ht="99.75" customHeight="1" x14ac:dyDescent="0.25">
      <c r="A109" s="16">
        <v>105</v>
      </c>
      <c r="B109" s="7" t="s">
        <v>195</v>
      </c>
      <c r="C109" s="7" t="s">
        <v>189</v>
      </c>
      <c r="D109" s="5" t="s">
        <v>188</v>
      </c>
      <c r="E109" s="20">
        <v>150</v>
      </c>
      <c r="F109" s="11"/>
    </row>
    <row r="110" spans="1:6" s="28" customFormat="1" ht="109.5" customHeight="1" x14ac:dyDescent="0.25">
      <c r="A110" s="16">
        <v>106</v>
      </c>
      <c r="B110" s="7" t="s">
        <v>195</v>
      </c>
      <c r="C110" s="39" t="s">
        <v>190</v>
      </c>
      <c r="D110" s="5" t="s">
        <v>188</v>
      </c>
      <c r="E110" s="17">
        <v>20</v>
      </c>
      <c r="F110" s="11"/>
    </row>
    <row r="111" spans="1:6" s="28" customFormat="1" ht="73.5" customHeight="1" x14ac:dyDescent="0.25">
      <c r="A111" s="16">
        <v>107</v>
      </c>
      <c r="B111" s="7" t="s">
        <v>196</v>
      </c>
      <c r="C111" s="40" t="s">
        <v>191</v>
      </c>
      <c r="D111" s="5" t="s">
        <v>188</v>
      </c>
      <c r="E111" s="17">
        <v>30</v>
      </c>
      <c r="F111" s="11"/>
    </row>
    <row r="112" spans="1:6" s="28" customFormat="1" ht="86.25" customHeight="1" x14ac:dyDescent="0.25">
      <c r="A112" s="16">
        <v>108</v>
      </c>
      <c r="B112" s="7" t="s">
        <v>245</v>
      </c>
      <c r="C112" s="17" t="s">
        <v>192</v>
      </c>
      <c r="D112" s="5" t="s">
        <v>188</v>
      </c>
      <c r="E112" s="17">
        <v>30</v>
      </c>
      <c r="F112" s="11"/>
    </row>
    <row r="113" spans="1:6" s="28" customFormat="1" ht="82.5" customHeight="1" x14ac:dyDescent="0.25">
      <c r="A113" s="16">
        <v>109</v>
      </c>
      <c r="B113" s="7" t="s">
        <v>197</v>
      </c>
      <c r="C113" s="17" t="s">
        <v>193</v>
      </c>
      <c r="D113" s="5" t="s">
        <v>188</v>
      </c>
      <c r="E113" s="17">
        <v>10</v>
      </c>
      <c r="F113" s="11"/>
    </row>
    <row r="114" spans="1:6" s="28" customFormat="1" ht="57" customHeight="1" x14ac:dyDescent="0.25">
      <c r="A114" s="16">
        <v>110</v>
      </c>
      <c r="B114" s="7" t="s">
        <v>198</v>
      </c>
      <c r="C114" s="15" t="s">
        <v>248</v>
      </c>
      <c r="D114" s="5" t="s">
        <v>194</v>
      </c>
      <c r="E114" s="17">
        <v>300</v>
      </c>
      <c r="F114" s="11"/>
    </row>
    <row r="115" spans="1:6" s="28" customFormat="1" ht="66.75" customHeight="1" x14ac:dyDescent="0.25">
      <c r="A115" s="16">
        <v>111</v>
      </c>
      <c r="B115" s="7" t="s">
        <v>5</v>
      </c>
      <c r="C115" s="7" t="s">
        <v>6</v>
      </c>
      <c r="D115" s="5" t="s">
        <v>3</v>
      </c>
      <c r="E115" s="14">
        <v>6</v>
      </c>
      <c r="F115" s="11"/>
    </row>
    <row r="116" spans="1:6" s="28" customFormat="1" ht="196.5" customHeight="1" x14ac:dyDescent="0.25">
      <c r="A116" s="16">
        <v>112</v>
      </c>
      <c r="B116" s="7" t="s">
        <v>199</v>
      </c>
      <c r="C116" s="44" t="s">
        <v>200</v>
      </c>
      <c r="D116" s="5" t="s">
        <v>3</v>
      </c>
      <c r="E116" s="14">
        <v>20</v>
      </c>
      <c r="F116" s="11"/>
    </row>
    <row r="117" spans="1:6" s="28" customFormat="1" ht="87" customHeight="1" x14ac:dyDescent="0.25">
      <c r="A117" s="16">
        <v>113</v>
      </c>
      <c r="B117" s="7" t="s">
        <v>238</v>
      </c>
      <c r="C117" s="17" t="s">
        <v>201</v>
      </c>
      <c r="D117" s="5" t="s">
        <v>79</v>
      </c>
      <c r="E117" s="14">
        <v>100</v>
      </c>
      <c r="F117" s="11"/>
    </row>
    <row r="118" spans="1:6" s="28" customFormat="1" ht="81" customHeight="1" x14ac:dyDescent="0.25">
      <c r="A118" s="16">
        <v>114</v>
      </c>
      <c r="B118" s="7" t="s">
        <v>238</v>
      </c>
      <c r="C118" s="17" t="s">
        <v>202</v>
      </c>
      <c r="D118" s="5" t="s">
        <v>79</v>
      </c>
      <c r="E118" s="14">
        <v>100</v>
      </c>
      <c r="F118" s="11"/>
    </row>
    <row r="119" spans="1:6" s="28" customFormat="1" ht="121.5" customHeight="1" x14ac:dyDescent="0.25">
      <c r="A119" s="16">
        <v>115</v>
      </c>
      <c r="B119" s="7" t="s">
        <v>203</v>
      </c>
      <c r="C119" s="34" t="s">
        <v>204</v>
      </c>
      <c r="D119" s="10" t="s">
        <v>3</v>
      </c>
      <c r="E119" s="14">
        <v>13</v>
      </c>
      <c r="F119" s="11"/>
    </row>
    <row r="120" spans="1:6" s="28" customFormat="1" x14ac:dyDescent="0.25">
      <c r="A120" s="22"/>
      <c r="B120" s="9" t="s">
        <v>249</v>
      </c>
      <c r="C120" s="9"/>
      <c r="D120" s="22"/>
      <c r="E120" s="9"/>
      <c r="F120" s="11"/>
    </row>
    <row r="121" spans="1:6" s="28" customFormat="1" x14ac:dyDescent="0.25">
      <c r="A121" s="31"/>
      <c r="B121" s="11"/>
      <c r="C121" s="11"/>
      <c r="D121" s="31"/>
      <c r="E121" s="11"/>
    </row>
    <row r="122" spans="1:6" s="28" customFormat="1" x14ac:dyDescent="0.25">
      <c r="D122" s="43"/>
    </row>
    <row r="123" spans="1:6" s="28" customFormat="1" x14ac:dyDescent="0.25">
      <c r="D123" s="43"/>
    </row>
    <row r="124" spans="1:6" s="28" customFormat="1" x14ac:dyDescent="0.25">
      <c r="D124" s="43"/>
    </row>
    <row r="125" spans="1:6" s="28" customFormat="1" x14ac:dyDescent="0.25">
      <c r="D125" s="43"/>
    </row>
    <row r="126" spans="1:6" s="28" customFormat="1" x14ac:dyDescent="0.25">
      <c r="D126" s="43"/>
    </row>
    <row r="127" spans="1:6" s="28" customFormat="1" x14ac:dyDescent="0.25">
      <c r="D127" s="43"/>
    </row>
    <row r="128" spans="1:6" s="28" customFormat="1" x14ac:dyDescent="0.25">
      <c r="D128" s="43"/>
    </row>
    <row r="129" spans="4:4" s="28" customFormat="1" x14ac:dyDescent="0.25">
      <c r="D129" s="43"/>
    </row>
    <row r="130" spans="4:4" s="28" customFormat="1" x14ac:dyDescent="0.25">
      <c r="D130" s="43"/>
    </row>
    <row r="131" spans="4:4" s="28" customFormat="1" x14ac:dyDescent="0.25">
      <c r="D131" s="43"/>
    </row>
    <row r="132" spans="4:4" s="28" customFormat="1" x14ac:dyDescent="0.25">
      <c r="D132" s="43"/>
    </row>
    <row r="133" spans="4:4" s="28" customFormat="1" x14ac:dyDescent="0.25">
      <c r="D133" s="43"/>
    </row>
    <row r="134" spans="4:4" s="28" customFormat="1" x14ac:dyDescent="0.25">
      <c r="D134" s="43"/>
    </row>
    <row r="135" spans="4:4" s="28" customFormat="1" x14ac:dyDescent="0.25">
      <c r="D135" s="43"/>
    </row>
    <row r="136" spans="4:4" s="28" customFormat="1" x14ac:dyDescent="0.25">
      <c r="D136" s="43"/>
    </row>
    <row r="137" spans="4:4" s="28" customFormat="1" x14ac:dyDescent="0.25">
      <c r="D137" s="43"/>
    </row>
    <row r="138" spans="4:4" s="28" customFormat="1" x14ac:dyDescent="0.25">
      <c r="D138" s="43"/>
    </row>
    <row r="139" spans="4:4" s="28" customFormat="1" x14ac:dyDescent="0.25">
      <c r="D139" s="43"/>
    </row>
    <row r="140" spans="4:4" s="28" customFormat="1" x14ac:dyDescent="0.25">
      <c r="D140" s="43"/>
    </row>
    <row r="141" spans="4:4" s="28" customFormat="1" x14ac:dyDescent="0.25">
      <c r="D141" s="43"/>
    </row>
    <row r="142" spans="4:4" s="28" customFormat="1" x14ac:dyDescent="0.25">
      <c r="D142" s="43"/>
    </row>
    <row r="143" spans="4:4" s="28" customFormat="1" x14ac:dyDescent="0.25">
      <c r="D143" s="43"/>
    </row>
    <row r="144" spans="4:4" s="28" customFormat="1" x14ac:dyDescent="0.25">
      <c r="D144" s="43"/>
    </row>
    <row r="145" spans="4:4" s="28" customFormat="1" x14ac:dyDescent="0.25">
      <c r="D145" s="43"/>
    </row>
    <row r="146" spans="4:4" s="28" customFormat="1" x14ac:dyDescent="0.25">
      <c r="D146" s="43"/>
    </row>
    <row r="147" spans="4:4" s="28" customFormat="1" x14ac:dyDescent="0.25">
      <c r="D147" s="43"/>
    </row>
    <row r="148" spans="4:4" s="28" customFormat="1" x14ac:dyDescent="0.25">
      <c r="D148" s="43"/>
    </row>
    <row r="149" spans="4:4" s="28" customFormat="1" x14ac:dyDescent="0.25">
      <c r="D149" s="43"/>
    </row>
    <row r="150" spans="4:4" s="28" customFormat="1" x14ac:dyDescent="0.25">
      <c r="D150" s="43"/>
    </row>
    <row r="151" spans="4:4" s="28" customFormat="1" x14ac:dyDescent="0.25">
      <c r="D151" s="43"/>
    </row>
    <row r="152" spans="4:4" s="28" customFormat="1" x14ac:dyDescent="0.25">
      <c r="D152" s="43"/>
    </row>
    <row r="153" spans="4:4" s="28" customFormat="1" x14ac:dyDescent="0.25">
      <c r="D153" s="43"/>
    </row>
    <row r="154" spans="4:4" s="28" customFormat="1" x14ac:dyDescent="0.25">
      <c r="D154" s="43"/>
    </row>
    <row r="155" spans="4:4" s="28" customFormat="1" x14ac:dyDescent="0.25">
      <c r="D155" s="43"/>
    </row>
    <row r="156" spans="4:4" s="28" customFormat="1" x14ac:dyDescent="0.25">
      <c r="D156" s="43"/>
    </row>
    <row r="157" spans="4:4" s="28" customFormat="1" x14ac:dyDescent="0.25">
      <c r="D157" s="43"/>
    </row>
    <row r="158" spans="4:4" s="28" customFormat="1" x14ac:dyDescent="0.25">
      <c r="D158" s="43"/>
    </row>
    <row r="159" spans="4:4" s="28" customFormat="1" x14ac:dyDescent="0.25">
      <c r="D159" s="43"/>
    </row>
    <row r="160" spans="4:4" s="28" customFormat="1" x14ac:dyDescent="0.25">
      <c r="D160" s="43"/>
    </row>
    <row r="161" spans="4:4" s="28" customFormat="1" x14ac:dyDescent="0.25">
      <c r="D161" s="43"/>
    </row>
    <row r="162" spans="4:4" s="28" customFormat="1" x14ac:dyDescent="0.25">
      <c r="D162" s="43"/>
    </row>
  </sheetData>
  <mergeCells count="2">
    <mergeCell ref="A1:E1"/>
    <mergeCell ref="A2:E2"/>
  </mergeCells>
  <conditionalFormatting sqref="C26">
    <cfRule type="duplicateValues" dxfId="2" priority="4"/>
    <cfRule type="duplicateValues" dxfId="1" priority="5"/>
    <cfRule type="duplicateValues" dxfId="0" priority="6"/>
  </conditionalFormatting>
  <pageMargins left="0.24" right="0.16" top="0.26"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 HC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ademin</dc:creator>
  <cp:lastModifiedBy>andongnhi</cp:lastModifiedBy>
  <cp:lastPrinted>2023-10-10T09:53:27Z</cp:lastPrinted>
  <dcterms:created xsi:type="dcterms:W3CDTF">2023-07-10T06:54:03Z</dcterms:created>
  <dcterms:modified xsi:type="dcterms:W3CDTF">2023-10-31T01:56:02Z</dcterms:modified>
</cp:coreProperties>
</file>